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66925"/>
  <mc:AlternateContent xmlns:mc="http://schemas.openxmlformats.org/markup-compatibility/2006">
    <mc:Choice Requires="x15">
      <x15ac:absPath xmlns:x15ac="http://schemas.microsoft.com/office/spreadsheetml/2010/11/ac" url="https://climatechangegovt.sharepoint.com/sites/EmissionsBudget/crosscutting/Models/For publication with final advice/"/>
    </mc:Choice>
  </mc:AlternateContent>
  <xr:revisionPtr revIDLastSave="833" documentId="8_{AB6FD791-25C2-4CA2-9251-B1158FD3DB19}" xr6:coauthVersionLast="45" xr6:coauthVersionMax="47" xr10:uidLastSave="{9ED46C27-D2F4-4794-8F29-9206FFB4AF27}"/>
  <bookViews>
    <workbookView xWindow="-28920" yWindow="-120" windowWidth="29040" windowHeight="15840" xr2:uid="{B401D753-154D-47AB-8644-1940A07A0D66}"/>
  </bookViews>
  <sheets>
    <sheet name="Contents" sheetId="2" r:id="rId1"/>
    <sheet name="Chapter8" sheetId="3" r:id="rId2"/>
    <sheet name="SectorDetail" sheetId="4" r:id="rId3"/>
    <sheet name="SectorCumulative" sheetId="5" r:id="rId4"/>
    <sheet name="Earnings" sheetId="6" r:id="rId5"/>
    <sheet name="JobTenure" sheetId="7" r:id="rId6"/>
    <sheet name="Regions" sheetId="8" r:id="rId7"/>
    <sheet name="Gender" sheetId="9" r:id="rId8"/>
    <sheet name="Industry" sheetId="13" r:id="rId9"/>
    <sheet name="Ethnicity" sheetId="10" r:id="rId10"/>
    <sheet name="Age" sheetId="11" r:id="rId11"/>
    <sheet name="HQual" sheetId="12" r:id="rId12"/>
    <sheet name="Stats Disclaimer" sheetId="14"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516</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Regression_Int" hidden="1">1</definedName>
    <definedName name="a" localSheetId="1" hidden="1">{"DSBT",#N/A,FALSE,"DSBT";"CASHPAY",#N/A,FALSE,"CASHPAY"}</definedName>
    <definedName name="a" hidden="1">{"DSBT",#N/A,FALSE,"DSBT";"CASHPAY",#N/A,FALSE,"CASHPAY"}</definedName>
    <definedName name="adsf" localSheetId="1" hidden="1">{"ESTIMATES",#N/A,FALSE,"CASH"}</definedName>
    <definedName name="adsf" hidden="1">{"ESTIMATES",#N/A,FALSE,"CASH"}</definedName>
    <definedName name="af" localSheetId="1" hidden="1">{"CASH BALANCING",#N/A,FALSE,"CASH";"CASH REPORT",#N/A,FALSE,"CASH"}</definedName>
    <definedName name="af" hidden="1">{"CASH BALANCING",#N/A,FALSE,"CASH";"CASH REPORT",#N/A,FALSE,"CASH"}</definedName>
    <definedName name="allCountries">[1]Sheet9!$O$4:$P$178</definedName>
    <definedName name="Annex_A">[2]Rcpt08!#REF!</definedName>
    <definedName name="Annex_B">[2]Rcpt08!#REF!</definedName>
    <definedName name="Annex_E">#REF!</definedName>
    <definedName name="Annex_F">#REF!</definedName>
    <definedName name="Assumptions_Paper">'[3]Database Codes'!$A$8:$A$24</definedName>
    <definedName name="borrowings">#REF!</definedName>
    <definedName name="Budget_2011_Categories">'[3]Database Codes'!$A$28:$A$35</definedName>
    <definedName name="Budget_2011_Funding_Source">'[3]Database Codes'!$A$39:$A$40</definedName>
    <definedName name="Ccodes">[1]EER!$A$3:$B$74</definedName>
    <definedName name="CHF">'[4]note 19'!#REF!</definedName>
    <definedName name="Copyrange1">#REF!</definedName>
    <definedName name="Copyrange10">#REF!</definedName>
    <definedName name="Copyrange11">#REF!</definedName>
    <definedName name="Copyrange12">#REF!</definedName>
    <definedName name="Copyrange13">#REF!</definedName>
    <definedName name="Copyrange14">#REF!</definedName>
    <definedName name="Copyrange15">#REF!</definedName>
    <definedName name="Copyrange16">#REF!</definedName>
    <definedName name="Copyrange17">#REF!</definedName>
    <definedName name="Copyrange18">#REF!</definedName>
    <definedName name="Copyrange19">#REF!</definedName>
    <definedName name="Copyrange2">#REF!</definedName>
    <definedName name="Copyrange20">#REF!</definedName>
    <definedName name="Copyrange21">#REF!</definedName>
    <definedName name="Copyrange22">#REF!</definedName>
    <definedName name="Copyrange23">#REF!</definedName>
    <definedName name="Copyrange24">#REF!</definedName>
    <definedName name="Copyrange25">#REF!</definedName>
    <definedName name="Copyrange26">#REF!</definedName>
    <definedName name="Copyrange27">#REF!</definedName>
    <definedName name="Copyrange28">#REF!</definedName>
    <definedName name="Copyrange29">#REF!</definedName>
    <definedName name="Copyrange3">#REF!</definedName>
    <definedName name="Copyrange30">#REF!</definedName>
    <definedName name="Copyrange31">#REF!</definedName>
    <definedName name="Copyrange32">#REF!</definedName>
    <definedName name="Copyrange33">#REF!</definedName>
    <definedName name="Copyrange34">#REF!</definedName>
    <definedName name="Copyrange35">#REF!</definedName>
    <definedName name="Copyrange36">#REF!</definedName>
    <definedName name="Copyrange37">#REF!</definedName>
    <definedName name="Copyrange38">#REF!</definedName>
    <definedName name="Copyrange39">#REF!</definedName>
    <definedName name="Copyrange4">#REF!</definedName>
    <definedName name="Copyrange40">#REF!</definedName>
    <definedName name="Copyrange41">#REF!</definedName>
    <definedName name="Copyrange42">#REF!</definedName>
    <definedName name="Copyrange43">#REF!</definedName>
    <definedName name="Copyrange44">#REF!</definedName>
    <definedName name="Copyrange45">#REF!</definedName>
    <definedName name="Copyrange46">#REF!</definedName>
    <definedName name="Copyrange47">#REF!</definedName>
    <definedName name="Copyrange48">#REF!</definedName>
    <definedName name="Copyrange49">#REF!</definedName>
    <definedName name="Copyrange5">#REF!</definedName>
    <definedName name="Copyrange50">#REF!</definedName>
    <definedName name="Copyrange51">#REF!</definedName>
    <definedName name="Copyrange52">#REF!</definedName>
    <definedName name="Copyrange53">#REF!</definedName>
    <definedName name="Copyrange54">#REF!</definedName>
    <definedName name="Copyrange55">#REF!</definedName>
    <definedName name="Copyrange56">#REF!</definedName>
    <definedName name="Copyrange57">#REF!</definedName>
    <definedName name="Copyrange58">#REF!</definedName>
    <definedName name="Copyrange59">#REF!</definedName>
    <definedName name="Copyrange6">#REF!</definedName>
    <definedName name="Copyrange60">#REF!</definedName>
    <definedName name="Copyrange61">#REF!</definedName>
    <definedName name="Copyrange62">#REF!</definedName>
    <definedName name="Copyrange63">#REF!</definedName>
    <definedName name="Copyrange64">#REF!</definedName>
    <definedName name="Copyrange65">#REF!</definedName>
    <definedName name="Copyrange66">#REF!</definedName>
    <definedName name="Copyrange67">#REF!</definedName>
    <definedName name="Copyrange68">#REF!</definedName>
    <definedName name="Copyrange7">#REF!</definedName>
    <definedName name="Copyrange8">#REF!</definedName>
    <definedName name="Copyrange9">#REF!</definedName>
    <definedName name="corrmatrix">'[5]@RISK parameters'!#REF!</definedName>
    <definedName name="cos_last1">OFFSET([6]Graphing!$D$3,[6]Graphing!$E$21,0,[6]Graphing!$E$23,1)</definedName>
    <definedName name="cos_last2">OFFSET([6]Graphing!$E$3,[6]Graphing!$E$21,0,[6]Graphing!$E$23,1)</definedName>
    <definedName name="cos_now">OFFSET([6]Graphing!$C$3,[6]Graphing!$E$21,0,[6]Graphing!$E$23,1)</definedName>
    <definedName name="d" localSheetId="1" hidden="1">{"CASH BALANCING",#N/A,FALSE,"CASH";"CASH REPORT",#N/A,FALSE,"CASH"}</definedName>
    <definedName name="d" hidden="1">{"CASH BALANCING",#N/A,FALSE,"CASH";"CASH REPORT",#N/A,FALSE,"CASH"}</definedName>
    <definedName name="data">[7]Data!#REF!</definedName>
    <definedName name="data_new_fiscaldata_cab">'[8]Fiscal Data - CAB New'!$A$61:$N$397</definedName>
    <definedName name="data_new_fiscaldata_FI">'[8]Fiscal Data - FI New'!$A$47:$N$400</definedName>
    <definedName name="dd" localSheetId="1" hidden="1">{"CASH BALANCING",#N/A,FALSE,"CASH";"CASH REPORT",#N/A,FALSE,"CASH"}</definedName>
    <definedName name="dd" hidden="1">{"CASH BALANCING",#N/A,FALSE,"CASH";"CASH REPORT",#N/A,FALSE,"CASH"}</definedName>
    <definedName name="de" localSheetId="1" hidden="1">{"CASH BALANCING",#N/A,FALSE,"CASH";"CASH REPORT",#N/A,FALSE,"CASH"}</definedName>
    <definedName name="de" hidden="1">{"CASH BALANCING",#N/A,FALSE,"CASH";"CASH REPORT",#N/A,FALSE,"CASH"}</definedName>
    <definedName name="Decision_Point">'[3]Database Codes'!#REF!</definedName>
    <definedName name="deflate">'[9]Other assets - normal'!$A$4</definedName>
    <definedName name="DEM">'[4]note 19'!#REF!</definedName>
    <definedName name="dfd" localSheetId="1" hidden="1">{"CASH BALANCING",#N/A,FALSE,"CASH";"CASH REPORT",#N/A,FALSE,"CASH"}</definedName>
    <definedName name="dfd" hidden="1">{"CASH BALANCING",#N/A,FALSE,"CASH";"CASH REPORT",#N/A,FALSE,"CASH"}</definedName>
    <definedName name="DLX1.USE">[10]ChartData!#REF!</definedName>
    <definedName name="dsfza" localSheetId="1" hidden="1">{"DISPAG1",#N/A,FALSE,"DISBURSE";"DISPAG2",#N/A,FALSE,"DISBURSE";"ACTDIS",#N/A,FALSE,"DISBURSE";"ACTOUT",#N/A,FALSE,"DISBURSE";"TOTDIFF",#N/A,FALSE,"DISBURSE";"REVDIS",#N/A,FALSE,"DISBURSE"}</definedName>
    <definedName name="dsfza" hidden="1">{"DISPAG1",#N/A,FALSE,"DISBURSE";"DISPAG2",#N/A,FALSE,"DISBURSE";"ACTDIS",#N/A,FALSE,"DISBURSE";"ACTOUT",#N/A,FALSE,"DISBURSE";"TOTDIFF",#N/A,FALSE,"DISBURSE";"REVDIS",#N/A,FALSE,"DISBURSE"}</definedName>
    <definedName name="EERcpiCnty">[1]Sheet9!$B$3:$B$79</definedName>
    <definedName name="eerCPInew">[1]Sheet9!$K$3:$K$87</definedName>
    <definedName name="fd" localSheetId="1" hidden="1">{"DSBT",#N/A,FALSE,"DSBT";"CASHPAY",#N/A,FALSE,"CASHPAY"}</definedName>
    <definedName name="fd" hidden="1">{"DSBT",#N/A,FALSE,"DSBT";"CASHPAY",#N/A,FALSE,"CASHPAY"}</definedName>
    <definedName name="fdasfd" localSheetId="1" hidden="1">{"ESTIMATES",#N/A,FALSE,"CASH"}</definedName>
    <definedName name="fdasfd" hidden="1">{"ESTIMATES",#N/A,FALSE,"CASH"}</definedName>
    <definedName name="fdf" localSheetId="1" hidden="1">{"CASH BALANCING",#N/A,FALSE,"CASH";"CASH REPORT",#N/A,FALSE,"CASH"}</definedName>
    <definedName name="fdf" hidden="1">{"CASH BALANCING",#N/A,FALSE,"CASH";"CASH REPORT",#N/A,FALSE,"CASH"}</definedName>
    <definedName name="fed" localSheetId="1" hidden="1">{"DISPAG1",#N/A,FALSE,"DISBURSE";"DISPAG2",#N/A,FALSE,"DISBURSE";"ACTDIS",#N/A,FALSE,"DISBURSE";"ACTOUT",#N/A,FALSE,"DISBURSE";"TOTDIFF",#N/A,FALSE,"DISBURSE";"REVDIS",#N/A,FALSE,"DISBURSE"}</definedName>
    <definedName name="fed" hidden="1">{"DISPAG1",#N/A,FALSE,"DISBURSE";"DISPAG2",#N/A,FALSE,"DISBURSE";"ACTDIS",#N/A,FALSE,"DISBURSE";"ACTOUT",#N/A,FALSE,"DISBURSE";"TOTDIFF",#N/A,FALSE,"DISBURSE";"REVDIS",#N/A,FALSE,"DISBURSE"}</definedName>
    <definedName name="ff" localSheetId="1" hidden="1">{"CASH BALANCING",#N/A,FALSE,"CASH";"CASH REPORT",#N/A,FALSE,"CASH"}</definedName>
    <definedName name="ff" hidden="1">{"CASH BALANCING",#N/A,FALSE,"CASH";"CASH REPORT",#N/A,FALSE,"CASH"}</definedName>
    <definedName name="fnamecur">[2]Assumptions!$D$3</definedName>
    <definedName name="fyrlast">[2]Assumptions!$E$5</definedName>
    <definedName name="g">#REF!</definedName>
    <definedName name="GBP">'[4]note 19'!#REF!</definedName>
    <definedName name="GOV">'[4]note 19'!#REF!</definedName>
    <definedName name="gsdfr">[2]Rcpt08!#REF!</definedName>
    <definedName name="inf">'[9]Bond v rental housing'!$B$6</definedName>
    <definedName name="init">'[9]Tax gap'!$B$3</definedName>
    <definedName name="int">#REF!</definedName>
    <definedName name="JPY">'[4]note 19'!#REF!</definedName>
    <definedName name="lkl">#REF!</definedName>
    <definedName name="lookups">[11]Display!$A$2:$B$18</definedName>
    <definedName name="month">#REF!</definedName>
    <definedName name="nBR">'[9]Bond v rental housing'!$B$3</definedName>
    <definedName name="New_Fig1" localSheetId="1" hidden="1">{"CASH BALANCING",#N/A,FALSE,"CASH";"CASH REPORT",#N/A,FALSE,"CASH"}</definedName>
    <definedName name="New_Fig1" hidden="1">{"CASH BALANCING",#N/A,FALSE,"CASH";"CASH REPORT",#N/A,FALSE,"CASH"}</definedName>
    <definedName name="ninf">#REF!</definedName>
    <definedName name="nRC">'[9]Bond v rental housing'!$B$5</definedName>
    <definedName name="nRet">'[9]Tax gap'!$B$4</definedName>
    <definedName name="nRR">'[9]Bond v rental housing'!$B$4</definedName>
    <definedName name="NvsASD">"V1999-07-31"</definedName>
    <definedName name="NvsAutoDrillOk">"VN"</definedName>
    <definedName name="NvsElapsedTime">0.0000799768531578593</definedName>
    <definedName name="NvsEndTime">37831.507665162</definedName>
    <definedName name="NvsLayoutType">"M3"</definedName>
    <definedName name="NvsPanelEffdt">"V1999-07-27"</definedName>
    <definedName name="NvsPanelSetid">"VSHARE"</definedName>
    <definedName name="NvsReqBU">"VMEL01"</definedName>
    <definedName name="NvsReqBUOnly">"VY"</definedName>
    <definedName name="NvsTransLed">"VN"</definedName>
    <definedName name="NvsTreeASD">"V1999-07-31"</definedName>
    <definedName name="NvsValTbl.SCENARIO">"BD_SCENARIO_TBL"</definedName>
    <definedName name="Pal_Workbook_GUID" hidden="1">"9AP16616LWPZUH5ABK5MW346"</definedName>
    <definedName name="PalisadeReportWorkbookCreatedBy">"AtRisk"</definedName>
    <definedName name="Pasterange1">#REF!</definedName>
    <definedName name="Pasterange10">#REF!</definedName>
    <definedName name="Pasterange11">#REF!</definedName>
    <definedName name="Pasterange12">#REF!</definedName>
    <definedName name="Pasterange13">#REF!</definedName>
    <definedName name="Pasterange14">#REF!</definedName>
    <definedName name="Pasterange15">#REF!</definedName>
    <definedName name="Pasterange16">#REF!</definedName>
    <definedName name="Pasterange17">#REF!</definedName>
    <definedName name="Pasterange18">#REF!</definedName>
    <definedName name="Pasterange19">#REF!</definedName>
    <definedName name="Pasterange2">#REF!</definedName>
    <definedName name="Pasterange20">#REF!</definedName>
    <definedName name="Pasterange21">#REF!</definedName>
    <definedName name="Pasterange22">#REF!</definedName>
    <definedName name="Pasterange23">#REF!</definedName>
    <definedName name="Pasterange24">#REF!</definedName>
    <definedName name="Pasterange25">#REF!</definedName>
    <definedName name="Pasterange26">#REF!</definedName>
    <definedName name="Pasterange27">#REF!</definedName>
    <definedName name="Pasterange28">#REF!</definedName>
    <definedName name="Pasterange29">#REF!</definedName>
    <definedName name="Pasterange3">#REF!</definedName>
    <definedName name="Pasterange30">#REF!</definedName>
    <definedName name="Pasterange31">#REF!</definedName>
    <definedName name="Pasterange32">#REF!</definedName>
    <definedName name="Pasterange33">#REF!</definedName>
    <definedName name="Pasterange34">#REF!</definedName>
    <definedName name="Pasterange35">#REF!</definedName>
    <definedName name="Pasterange36">#REF!</definedName>
    <definedName name="Pasterange37">#REF!</definedName>
    <definedName name="Pasterange38">#REF!</definedName>
    <definedName name="Pasterange39">#REF!</definedName>
    <definedName name="Pasterange4">#REF!</definedName>
    <definedName name="Pasterange40">#REF!</definedName>
    <definedName name="Pasterange41">#REF!</definedName>
    <definedName name="Pasterange42">#REF!</definedName>
    <definedName name="Pasterange43">#REF!</definedName>
    <definedName name="Pasterange44">#REF!</definedName>
    <definedName name="Pasterange45">#REF!</definedName>
    <definedName name="Pasterange46">#REF!</definedName>
    <definedName name="Pasterange47">#REF!</definedName>
    <definedName name="Pasterange48">#REF!</definedName>
    <definedName name="Pasterange49">#REF!</definedName>
    <definedName name="Pasterange5">#REF!</definedName>
    <definedName name="Pasterange50">#REF!</definedName>
    <definedName name="Pasterange51">#REF!</definedName>
    <definedName name="Pasterange52">#REF!</definedName>
    <definedName name="Pasterange53">#REF!</definedName>
    <definedName name="Pasterange54">#REF!</definedName>
    <definedName name="Pasterange55">#REF!</definedName>
    <definedName name="Pasterange56">#REF!</definedName>
    <definedName name="Pasterange57">#REF!</definedName>
    <definedName name="Pasterange58">#REF!</definedName>
    <definedName name="Pasterange59">#REF!</definedName>
    <definedName name="Pasterange6">#REF!</definedName>
    <definedName name="Pasterange60">#REF!</definedName>
    <definedName name="Pasterange61">#REF!</definedName>
    <definedName name="Pasterange62">#REF!</definedName>
    <definedName name="Pasterange63">#REF!</definedName>
    <definedName name="Pasterange64">#REF!</definedName>
    <definedName name="Pasterange65">#REF!</definedName>
    <definedName name="Pasterange66">#REF!</definedName>
    <definedName name="Pasterange67">#REF!</definedName>
    <definedName name="Pasterange68">#REF!</definedName>
    <definedName name="Pasterange7">#REF!</definedName>
    <definedName name="Pasterange8">#REF!</definedName>
    <definedName name="Pasterange9">#REF!</definedName>
    <definedName name="pft_now">OFFSET([2]Graphing!$L$3,[2]Graphing!$E$25,0,[2]Graphing!$E$27,1)</definedName>
    <definedName name="Print_Area_MI">[12]Receipts!#REF!</definedName>
    <definedName name="RBN">'[4]note 19'!#REF!</definedName>
    <definedName name="rcc">#REF!</definedName>
    <definedName name="rec_last1">OFFSET([6]Graphing!$J$3,[6]Graphing!$E$21,0,[6]Graphing!$E$23,1)</definedName>
    <definedName name="rec_last2">OFFSET([6]Graphing!$K$3,[6]Graphing!$E$21,0,[6]Graphing!$E$23,1)</definedName>
    <definedName name="rec_now">OFFSET([6]Graphing!$I$3,[6]Graphing!$E$21,0,[6]Graphing!$E$23,1)</definedName>
    <definedName name="ResBk">[13]Lists!$B$2</definedName>
    <definedName name="rev_last1">OFFSET([6]Graphing!$G$3,[6]Graphing!$E$21,0,[6]Graphing!$E$23,1)</definedName>
    <definedName name="rev_last2">OFFSET([6]Graphing!$H$3,[6]Graphing!$E$21,0,[6]Graphing!$E$23,1)</definedName>
    <definedName name="rev_now">OFFSET([6]Graphing!$F$3,[6]Graphing!$E$21,0,[6]Graphing!$E$23,1)</definedName>
    <definedName name="RFRR">'[9]Nordic @ 17.5'!$O$184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5</definedName>
    <definedName name="RiskMinimizeOnStart" hidden="1">FALSE</definedName>
    <definedName name="RiskMonitorConvergence" hidden="1">FALSE</definedName>
    <definedName name="RiskMultipleCPUSupportEnabled" hidden="1">TRUE</definedName>
    <definedName name="RiskNumIterations" hidden="1">500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 localSheetId="1" hidden="1">{"CASH BALANCING",#N/A,FALSE,"CASH";"CASH REPORT",#N/A,FALSE,"CASH"}</definedName>
    <definedName name="risks" hidden="1">{"CASH BALANCING",#N/A,FALSE,"CASH";"CASH REPORT",#N/A,FALSE,"CASH"}</definedName>
    <definedName name="risks2" localSheetId="1" hidden="1">{"CASH BALANCING",#N/A,FALSE,"CASH";"CASH REPORT",#N/A,FALSE,"CASH"}</definedName>
    <definedName name="risks2" hidden="1">{"CASH BALANCING",#N/A,FALSE,"CASH";"CASH REPORT",#N/A,FALSE,"CASH"}</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#REF!</definedName>
    <definedName name="s" localSheetId="1" hidden="1">{"CASH BALANCING",#N/A,FALSE,"CASH";"CASH REPORT",#N/A,FALSE,"CASH"}</definedName>
    <definedName name="s" hidden="1">{"CASH BALANCING",#N/A,FALSE,"CASH";"CASH REPORT",#N/A,FALSE,"CASH"}</definedName>
    <definedName name="Scale">1000</definedName>
    <definedName name="Scenario">'[14]Table 2.19'!#REF!</definedName>
    <definedName name="Scenario_1">'[14]Table 2.19'!#REF!</definedName>
    <definedName name="Scenario_2">'[14]Table 2.19'!#REF!</definedName>
    <definedName name="Scenario_3">'[14]Table 2.19'!#REF!</definedName>
    <definedName name="sss">'[15]note 19'!#REF!</definedName>
    <definedName name="start">'[9]Bond v rental housing'!$B$7</definedName>
    <definedName name="Summary">#REF!</definedName>
    <definedName name="tags_new_fiscaldata_CAB">'[8]Fiscal Data - CAB New'!$D$61:$D$405</definedName>
    <definedName name="tags_new_fiscaldata_FI">'[8]Fiscal Data - FI New'!$D$47:$D$400</definedName>
    <definedName name="TBills">'[4]note 19'!#REF!</definedName>
    <definedName name="tdisc">'[9]40% saving'!$B$10</definedName>
    <definedName name="TEMPLATE">[2]Rcpt08!#REF!</definedName>
    <definedName name="TemplateB">[2]Rcpt08!#REF!</definedName>
    <definedName name="TemplateC">#REF!</definedName>
    <definedName name="tlow">#REF!</definedName>
    <definedName name="Tstats">[16]Tablz!$A$2:$B$31</definedName>
    <definedName name="ULCcty">[1]Sheet9!$E$3:$E$25</definedName>
    <definedName name="USD">'[4]note 19'!#REF!</definedName>
    <definedName name="wfwr" localSheetId="1" hidden="1">{"CASH BALANCING",#N/A,FALSE,"CASH";"CASH REPORT",#N/A,FALSE,"CASH"}</definedName>
    <definedName name="wfwr" hidden="1">{"CASH BALANCING",#N/A,FALSE,"CASH";"CASH REPORT",#N/A,FALSE,"CASH"}</definedName>
    <definedName name="wfwr2" localSheetId="1" hidden="1">{"CASH BALANCING",#N/A,FALSE,"CASH";"CASH REPORT",#N/A,FALSE,"CASH"}</definedName>
    <definedName name="wfwr2" hidden="1">{"CASH BALANCING",#N/A,FALSE,"CASH";"CASH REPORT",#N/A,FALSE,"CASH"}</definedName>
    <definedName name="wrn.CASH._.REPORT." localSheetId="1" hidden="1">{"CASH BALANCING",#N/A,FALSE,"CASH";"CASH REPORT",#N/A,FALSE,"CASH"}</definedName>
    <definedName name="wrn.CASH._.REPORT." hidden="1">{"CASH BALANCING",#N/A,FALSE,"CASH";"CASH REPORT",#N/A,FALSE,"CASH"}</definedName>
    <definedName name="wrn.CASH._.SCHEDULE." localSheetId="1" hidden="1">{"DSBT",#N/A,FALSE,"DSBT";"CASHPAY",#N/A,FALSE,"CASHPAY"}</definedName>
    <definedName name="wrn.CASH._.SCHEDULE." hidden="1">{"DSBT",#N/A,FALSE,"DSBT";"CASHPAY",#N/A,FALSE,"CASHPAY"}</definedName>
    <definedName name="wrn.CASHDR._.PORT." localSheetId="1" hidden="1">{"CASH BALANCING",#N/A,FALSE,"CASH";"CASH REPORT",#N/A,FALSE,"CASH"}</definedName>
    <definedName name="wrn.CASHDR._.PORT." hidden="1">{"CASH BALANCING",#N/A,FALSE,"CASH";"CASH REPORT",#N/A,FALSE,"CASH"}</definedName>
    <definedName name="wrn.DISBURSE." localSheetId="1" hidden="1">{"DISPAG1",#N/A,FALSE,"DISBURSE";"DISPAG2",#N/A,FALSE,"DISBURSE";"ACTDIS",#N/A,FALSE,"DISBURSE";"ACTOUT",#N/A,FALSE,"DISBURSE";"TOTDIFF",#N/A,FALSE,"DISBURSE";"REVDIS",#N/A,FALSE,"DISBURSE"}</definedName>
    <definedName name="wrn.DISBURSE." hidden="1">{"DISPAG1",#N/A,FALSE,"DISBURSE";"DISPAG2",#N/A,FALSE,"DISBURSE";"ACTDIS",#N/A,FALSE,"DISBURSE";"ACTOUT",#N/A,FALSE,"DISBURSE";"TOTDIFF",#N/A,FALSE,"DISBURSE";"REVDIS",#N/A,FALSE,"DISBURSE"}</definedName>
    <definedName name="wrn.FMRB." localSheetId="1" hidden="1">{"ESTIMATES",#N/A,FALSE,"CASH"}</definedName>
    <definedName name="wrn.FMRB." hidden="1">{"ESTIMATES",#N/A,FALSE,"CASH"}</definedName>
    <definedName name="x">#REF!</definedName>
    <definedName name="x_axis">OFFSET([6]Graphing!$B$3,[6]Graphing!$E$21,0,[6]Graphing!$E$23,1)</definedName>
    <definedName name="XEU">'[4]note 19'!#REF!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0" i="8" l="1"/>
  <c r="H123" i="8"/>
  <c r="H122" i="8"/>
  <c r="H121" i="8"/>
  <c r="H26" i="8"/>
  <c r="H10" i="8"/>
  <c r="H53" i="8"/>
  <c r="M12" i="7"/>
  <c r="I12" i="7"/>
  <c r="P15" i="4"/>
  <c r="U15" i="4"/>
  <c r="V16" i="4"/>
  <c r="V15" i="4"/>
  <c r="V14" i="4"/>
  <c r="G68" i="3" l="1"/>
  <c r="E65" i="3"/>
  <c r="F65" i="3"/>
  <c r="E66" i="3"/>
  <c r="F66" i="3"/>
  <c r="E68" i="3"/>
  <c r="F68" i="3"/>
  <c r="F69" i="3"/>
  <c r="G69" i="3"/>
  <c r="E71" i="3"/>
  <c r="F71" i="3"/>
  <c r="F72" i="3"/>
  <c r="G72" i="3" s="1"/>
  <c r="T17" i="4"/>
  <c r="T16" i="4"/>
  <c r="T15" i="4"/>
  <c r="T14" i="4"/>
  <c r="V17" i="4"/>
  <c r="M25" i="4"/>
  <c r="G71" i="3" l="1"/>
  <c r="G65" i="3"/>
  <c r="G66" i="3"/>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M13" i="7"/>
  <c r="G69" i="12"/>
  <c r="G68" i="12"/>
  <c r="G67" i="12"/>
  <c r="G66" i="12"/>
  <c r="G65" i="12"/>
  <c r="G64" i="12"/>
  <c r="G63" i="12"/>
  <c r="G6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141" i="11"/>
  <c r="G140" i="11"/>
  <c r="G139" i="11"/>
  <c r="G138" i="11"/>
  <c r="G137" i="11"/>
  <c r="G136" i="11"/>
  <c r="G135" i="11"/>
  <c r="G134" i="11"/>
  <c r="G133" i="11"/>
  <c r="G132" i="11"/>
  <c r="G131" i="11"/>
  <c r="G130" i="11"/>
  <c r="G129" i="11"/>
  <c r="G128" i="11"/>
  <c r="G127" i="11"/>
  <c r="G126" i="11"/>
  <c r="G125" i="11"/>
  <c r="G124" i="11"/>
  <c r="G123" i="11"/>
  <c r="G122" i="11"/>
  <c r="G121" i="11"/>
  <c r="G120" i="11"/>
  <c r="G119" i="11"/>
  <c r="G118" i="11"/>
  <c r="G117" i="11"/>
  <c r="G116" i="11"/>
  <c r="G115" i="11"/>
  <c r="G114" i="11"/>
  <c r="G113" i="11"/>
  <c r="G112" i="11"/>
  <c r="G111" i="11"/>
  <c r="G110" i="11"/>
  <c r="G109" i="11"/>
  <c r="G108" i="11"/>
  <c r="G107" i="11"/>
  <c r="G106" i="11"/>
  <c r="G105" i="11"/>
  <c r="G104" i="11"/>
  <c r="G103" i="11"/>
  <c r="G102" i="11"/>
  <c r="G101" i="11"/>
  <c r="G100" i="11"/>
  <c r="G99" i="11"/>
  <c r="G98" i="11"/>
  <c r="G97" i="11"/>
  <c r="G96" i="11"/>
  <c r="G95" i="11"/>
  <c r="G94" i="11"/>
  <c r="G93" i="11"/>
  <c r="G92" i="11"/>
  <c r="G91" i="11"/>
  <c r="G90" i="11"/>
  <c r="G89" i="11"/>
  <c r="G88" i="11"/>
  <c r="G87" i="11"/>
  <c r="G86" i="11"/>
  <c r="G85" i="11"/>
  <c r="G84" i="11"/>
  <c r="G83" i="11"/>
  <c r="G82" i="11"/>
  <c r="G81" i="11"/>
  <c r="G80" i="11"/>
  <c r="G79" i="11"/>
  <c r="G78" i="11"/>
  <c r="G77" i="11"/>
  <c r="G76" i="11"/>
  <c r="G75" i="11"/>
  <c r="G74" i="11"/>
  <c r="G73" i="11"/>
  <c r="G72" i="11"/>
  <c r="G71" i="11"/>
  <c r="G70" i="11"/>
  <c r="G69" i="11"/>
  <c r="G68" i="11"/>
  <c r="G67" i="11"/>
  <c r="G66" i="11"/>
  <c r="G65" i="11"/>
  <c r="G64" i="11"/>
  <c r="G63" i="11"/>
  <c r="G62" i="11"/>
  <c r="G61" i="11"/>
  <c r="G60" i="11"/>
  <c r="G59" i="11"/>
  <c r="G58" i="11"/>
  <c r="G57" i="11"/>
  <c r="G56" i="11"/>
  <c r="G55" i="11"/>
  <c r="G54" i="11"/>
  <c r="G53" i="11"/>
  <c r="G52" i="11"/>
  <c r="G51" i="11"/>
  <c r="G50" i="11"/>
  <c r="G49" i="11"/>
  <c r="G48" i="11"/>
  <c r="G47" i="11"/>
  <c r="G46" i="11"/>
  <c r="G45" i="11"/>
  <c r="G44" i="11"/>
  <c r="G43" i="11"/>
  <c r="G42" i="11"/>
  <c r="G41" i="11"/>
  <c r="G40" i="11"/>
  <c r="G39" i="11"/>
  <c r="G38" i="11"/>
  <c r="G37" i="11"/>
  <c r="G36" i="11"/>
  <c r="G35" i="11"/>
  <c r="G34" i="11"/>
  <c r="G33" i="11"/>
  <c r="G32" i="11"/>
  <c r="G23" i="11"/>
  <c r="G21" i="11"/>
  <c r="G31" i="11"/>
  <c r="G30" i="11"/>
  <c r="G29" i="11"/>
  <c r="G28" i="11"/>
  <c r="G27" i="11"/>
  <c r="G26" i="11"/>
  <c r="G25" i="11"/>
  <c r="G24" i="11"/>
  <c r="G22" i="11"/>
  <c r="G13" i="11"/>
  <c r="G10" i="11"/>
  <c r="G20" i="11"/>
  <c r="G19" i="11"/>
  <c r="G18" i="11"/>
  <c r="G17" i="11"/>
  <c r="G16" i="11"/>
  <c r="G15" i="11"/>
  <c r="G14" i="11"/>
  <c r="G12" i="11"/>
  <c r="G11" i="11"/>
  <c r="G87" i="13"/>
  <c r="G86" i="13"/>
  <c r="G85" i="13"/>
  <c r="G84" i="13"/>
  <c r="G83" i="13"/>
  <c r="G82" i="13"/>
  <c r="G81" i="13"/>
  <c r="G80" i="13"/>
  <c r="G79" i="13"/>
  <c r="G78" i="13"/>
  <c r="G77" i="13"/>
  <c r="G76" i="13"/>
  <c r="G75" i="13"/>
  <c r="G74" i="13"/>
  <c r="G73" i="13"/>
  <c r="G72" i="13"/>
  <c r="G71" i="13"/>
  <c r="G70" i="13"/>
  <c r="G69" i="13"/>
  <c r="G68" i="13"/>
  <c r="G67" i="13"/>
  <c r="G66" i="13"/>
  <c r="G65" i="13"/>
  <c r="G64" i="13"/>
  <c r="G63" i="13"/>
  <c r="G62" i="13"/>
  <c r="G61" i="13"/>
  <c r="G60" i="13"/>
  <c r="G59" i="13"/>
  <c r="G58" i="13"/>
  <c r="G57" i="13"/>
  <c r="G56" i="13"/>
  <c r="G55" i="13"/>
  <c r="G54" i="13"/>
  <c r="G53" i="13"/>
  <c r="G52" i="13"/>
  <c r="G51" i="13"/>
  <c r="G50" i="13"/>
  <c r="G49" i="13"/>
  <c r="G48" i="13"/>
  <c r="G47" i="13"/>
  <c r="G46" i="13"/>
  <c r="G45" i="13"/>
  <c r="G44" i="13"/>
  <c r="G43" i="13"/>
  <c r="G42" i="13"/>
  <c r="G41" i="13"/>
  <c r="G40"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G13" i="13"/>
  <c r="G12" i="13"/>
  <c r="G11" i="13"/>
  <c r="G149" i="13"/>
  <c r="H186" i="8"/>
  <c r="H201" i="8"/>
  <c r="H200" i="8"/>
  <c r="H199" i="8"/>
  <c r="H198" i="8"/>
  <c r="H197" i="8"/>
  <c r="H196" i="8"/>
  <c r="H193" i="8"/>
  <c r="H195" i="8"/>
  <c r="H194" i="8"/>
  <c r="H192" i="8"/>
  <c r="H191" i="8"/>
  <c r="H190" i="8"/>
  <c r="H189" i="8"/>
  <c r="H188" i="8"/>
  <c r="H187" i="8"/>
  <c r="H185" i="8"/>
  <c r="H184" i="8"/>
  <c r="H183" i="8"/>
  <c r="H182" i="8"/>
  <c r="H181" i="8"/>
  <c r="H180" i="8"/>
  <c r="H179" i="8"/>
  <c r="H178" i="8"/>
  <c r="H177" i="8"/>
  <c r="H176" i="8"/>
  <c r="H175" i="8"/>
  <c r="H174" i="8"/>
  <c r="H173" i="8"/>
  <c r="H172" i="8"/>
  <c r="H171" i="8"/>
  <c r="H170" i="8"/>
  <c r="H169" i="8"/>
  <c r="H168" i="8"/>
  <c r="H167" i="8"/>
  <c r="H166" i="8"/>
  <c r="H165" i="8"/>
  <c r="H164" i="8"/>
  <c r="H163" i="8"/>
  <c r="H162" i="8"/>
  <c r="H161" i="8"/>
  <c r="H160" i="8"/>
  <c r="H159" i="8"/>
  <c r="H158" i="8"/>
  <c r="H157" i="8"/>
  <c r="H156" i="8"/>
  <c r="H155" i="8"/>
  <c r="H154" i="8"/>
  <c r="H153" i="8"/>
  <c r="H152" i="8"/>
  <c r="H151" i="8"/>
  <c r="H150" i="8"/>
  <c r="H149" i="8"/>
  <c r="H148" i="8"/>
  <c r="H147" i="8"/>
  <c r="H146" i="8"/>
  <c r="H145" i="8"/>
  <c r="H144" i="8"/>
  <c r="H143" i="8"/>
  <c r="H142" i="8"/>
  <c r="H141" i="8"/>
  <c r="H140" i="8"/>
  <c r="H139" i="8"/>
  <c r="H138" i="8"/>
  <c r="H137" i="8"/>
  <c r="H136" i="8"/>
  <c r="H135" i="8"/>
  <c r="H134" i="8"/>
  <c r="H133" i="8"/>
  <c r="H132" i="8"/>
  <c r="H131" i="8"/>
  <c r="H129" i="8"/>
  <c r="H128" i="8"/>
  <c r="H127" i="8"/>
  <c r="H126" i="8"/>
  <c r="H125" i="8"/>
  <c r="H124" i="8"/>
  <c r="H120" i="8"/>
  <c r="H119" i="8"/>
  <c r="H118" i="8"/>
  <c r="H117" i="8"/>
  <c r="H116" i="8"/>
  <c r="H115" i="8"/>
  <c r="H114" i="8"/>
  <c r="H113" i="8"/>
  <c r="H112" i="8"/>
  <c r="H111" i="8"/>
  <c r="H110" i="8"/>
  <c r="H109" i="8"/>
  <c r="H108" i="8"/>
  <c r="H107" i="8"/>
  <c r="H106" i="8"/>
  <c r="H105" i="8"/>
  <c r="H104" i="8"/>
  <c r="H103" i="8"/>
  <c r="H102" i="8"/>
  <c r="H101" i="8"/>
  <c r="H100" i="8"/>
  <c r="H99" i="8"/>
  <c r="H98" i="8"/>
  <c r="H97" i="8"/>
  <c r="H96" i="8"/>
  <c r="H95" i="8"/>
  <c r="H94" i="8"/>
  <c r="H93" i="8"/>
  <c r="H92" i="8"/>
  <c r="H91" i="8"/>
  <c r="H90" i="8"/>
  <c r="H89" i="8"/>
  <c r="H88" i="8"/>
  <c r="H87" i="8"/>
  <c r="H86" i="8"/>
  <c r="H85" i="8"/>
  <c r="H84" i="8"/>
  <c r="H83" i="8"/>
  <c r="H82" i="8"/>
  <c r="H81" i="8"/>
  <c r="H80" i="8"/>
  <c r="H79" i="8"/>
  <c r="H78" i="8"/>
  <c r="H77" i="8"/>
  <c r="H76" i="8"/>
  <c r="H75" i="8"/>
  <c r="H74" i="8"/>
  <c r="H73" i="8"/>
  <c r="H72" i="8"/>
  <c r="H71" i="8"/>
  <c r="H70" i="8"/>
  <c r="H69" i="8"/>
  <c r="H68" i="8"/>
  <c r="H67" i="8"/>
  <c r="H66" i="8"/>
  <c r="H65" i="8"/>
  <c r="H64" i="8"/>
  <c r="H63" i="8"/>
  <c r="H62" i="8"/>
  <c r="H61" i="8"/>
  <c r="H60" i="8"/>
  <c r="H59" i="8"/>
  <c r="H58" i="8"/>
  <c r="H57" i="8"/>
  <c r="H56" i="8"/>
  <c r="H55" i="8"/>
  <c r="H54" i="8"/>
  <c r="H52" i="8"/>
  <c r="H51" i="8"/>
  <c r="H50" i="8"/>
  <c r="H49" i="8"/>
  <c r="H48" i="8"/>
  <c r="H47" i="8"/>
  <c r="H46" i="8"/>
  <c r="H45" i="8"/>
  <c r="H44" i="8"/>
  <c r="H43" i="8"/>
  <c r="H42" i="8"/>
  <c r="H41" i="8"/>
  <c r="H40" i="8"/>
  <c r="H39" i="8"/>
  <c r="H38" i="8"/>
  <c r="H37" i="8"/>
  <c r="H36" i="8"/>
  <c r="H35" i="8"/>
  <c r="H34" i="8"/>
  <c r="H33" i="8"/>
  <c r="H32" i="8"/>
  <c r="H31" i="8"/>
  <c r="H30" i="8"/>
  <c r="H29" i="8"/>
  <c r="H28" i="8"/>
  <c r="H27" i="8"/>
  <c r="H25" i="8"/>
  <c r="H24" i="8"/>
  <c r="H23" i="8"/>
  <c r="H22" i="8"/>
  <c r="H21" i="8"/>
  <c r="H20" i="8"/>
  <c r="H19" i="8"/>
  <c r="H18" i="8"/>
  <c r="H17" i="8"/>
  <c r="H16" i="8"/>
  <c r="H15" i="8"/>
  <c r="H14" i="8"/>
  <c r="H13" i="8"/>
  <c r="H12" i="8"/>
  <c r="H11" i="8"/>
  <c r="I21" i="9"/>
  <c r="I19" i="9"/>
  <c r="M22" i="7"/>
  <c r="M15" i="4"/>
  <c r="M16" i="4"/>
  <c r="M17" i="4"/>
  <c r="M18" i="4"/>
  <c r="M19" i="4"/>
  <c r="M20" i="4"/>
  <c r="M21" i="4"/>
  <c r="M22" i="4"/>
  <c r="M23" i="4"/>
  <c r="M24"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14" i="4"/>
  <c r="I13" i="7"/>
  <c r="G215" i="13" l="1"/>
  <c r="G208" i="13"/>
  <c r="G201" i="13"/>
  <c r="G238" i="13"/>
  <c r="G237" i="13"/>
  <c r="G236" i="13"/>
  <c r="G235" i="13"/>
  <c r="G234" i="13"/>
  <c r="G233" i="13"/>
  <c r="G232" i="13"/>
  <c r="G231" i="13"/>
  <c r="G230" i="13"/>
  <c r="G229" i="13"/>
  <c r="G227" i="13"/>
  <c r="G226" i="13"/>
  <c r="G225" i="13"/>
  <c r="G224" i="13"/>
  <c r="G223" i="13"/>
  <c r="G222" i="13"/>
  <c r="G221" i="13"/>
  <c r="G228" i="13"/>
  <c r="G220" i="13"/>
  <c r="G219" i="13"/>
  <c r="G218" i="13"/>
  <c r="G217" i="13"/>
  <c r="G216" i="13"/>
  <c r="G214" i="13"/>
  <c r="G213" i="13"/>
  <c r="G212" i="13"/>
  <c r="G211" i="13"/>
  <c r="G210" i="13"/>
  <c r="G209" i="13"/>
  <c r="G207" i="13"/>
  <c r="G206" i="13"/>
  <c r="G205" i="13"/>
  <c r="G204" i="13"/>
  <c r="G203" i="13"/>
  <c r="G202" i="13"/>
  <c r="G200" i="13"/>
  <c r="G186" i="13"/>
  <c r="G198" i="13"/>
  <c r="G199" i="13"/>
  <c r="G197" i="13"/>
  <c r="G196" i="13"/>
  <c r="G195" i="13"/>
  <c r="G194" i="13"/>
  <c r="G193" i="13"/>
  <c r="G192" i="13"/>
  <c r="G191" i="13"/>
  <c r="G190" i="13"/>
  <c r="G189" i="13"/>
  <c r="G188" i="13"/>
  <c r="G187" i="13"/>
  <c r="G185" i="13"/>
  <c r="G184" i="13"/>
  <c r="G183" i="13"/>
  <c r="G182" i="13"/>
  <c r="G181" i="13"/>
  <c r="G179" i="13"/>
  <c r="G127" i="13"/>
  <c r="G128" i="13"/>
  <c r="G126" i="13"/>
  <c r="G125" i="13"/>
  <c r="G129" i="13"/>
  <c r="G130" i="13"/>
  <c r="G131" i="13"/>
  <c r="G132" i="13"/>
  <c r="G133" i="13"/>
  <c r="G134" i="13"/>
  <c r="G135" i="13"/>
  <c r="G136" i="13"/>
  <c r="G137" i="13"/>
  <c r="G138" i="13"/>
  <c r="G139" i="13"/>
  <c r="G140" i="13"/>
  <c r="G141" i="13"/>
  <c r="G124" i="13"/>
  <c r="G123" i="13"/>
  <c r="G122" i="13"/>
  <c r="G121" i="13"/>
  <c r="G120" i="13"/>
  <c r="G119" i="13"/>
  <c r="G117" i="13"/>
  <c r="G115" i="13"/>
  <c r="G113" i="13"/>
  <c r="G116" i="13"/>
  <c r="G114" i="13"/>
  <c r="G112" i="13"/>
  <c r="G111" i="13"/>
  <c r="G110" i="13"/>
  <c r="G109" i="13"/>
  <c r="G108" i="13"/>
  <c r="G107" i="13"/>
  <c r="G118" i="13"/>
  <c r="G106" i="13"/>
  <c r="G142" i="13"/>
  <c r="G143" i="13"/>
  <c r="G144" i="13"/>
  <c r="G145" i="13"/>
  <c r="G146" i="13"/>
  <c r="G147" i="13"/>
  <c r="G148" i="13"/>
  <c r="G150" i="13"/>
  <c r="G151" i="13"/>
  <c r="G152" i="13"/>
  <c r="G153" i="13"/>
  <c r="G154" i="13"/>
  <c r="G155" i="13"/>
  <c r="G156" i="13"/>
  <c r="G157" i="13"/>
  <c r="G158" i="13"/>
  <c r="G159" i="13"/>
  <c r="G160" i="13"/>
  <c r="G161" i="13"/>
  <c r="G162" i="13"/>
  <c r="G163" i="13"/>
  <c r="G164" i="13"/>
  <c r="G165" i="13"/>
  <c r="G166" i="13"/>
  <c r="G167" i="13"/>
  <c r="G168" i="13"/>
  <c r="G169" i="13"/>
  <c r="G170" i="13"/>
  <c r="G171" i="13"/>
  <c r="G172" i="13"/>
  <c r="G173" i="13"/>
  <c r="G174" i="13"/>
  <c r="G175" i="13"/>
  <c r="G176" i="13"/>
  <c r="G177" i="13"/>
  <c r="G178" i="13"/>
  <c r="G180" i="13"/>
  <c r="G105" i="13"/>
  <c r="G104" i="13"/>
  <c r="G103" i="13"/>
  <c r="G102" i="13"/>
  <c r="G101" i="13"/>
  <c r="G100" i="13"/>
  <c r="G94" i="13"/>
  <c r="G99" i="13"/>
  <c r="G98" i="13"/>
  <c r="G97" i="13"/>
  <c r="G96" i="13"/>
  <c r="G95" i="13"/>
  <c r="G93" i="13"/>
  <c r="G92" i="13"/>
  <c r="G91" i="13"/>
  <c r="G90" i="13"/>
  <c r="G89" i="13"/>
  <c r="G88" i="13"/>
  <c r="O14" i="4" l="1"/>
  <c r="P14" i="4" l="1"/>
  <c r="Q14" i="4"/>
  <c r="R14" i="4"/>
  <c r="U14" i="4"/>
  <c r="O15" i="4"/>
  <c r="Q15" i="4"/>
  <c r="R15" i="4"/>
  <c r="O16" i="4"/>
  <c r="P16" i="4"/>
  <c r="Q16" i="4"/>
  <c r="R16" i="4"/>
  <c r="U16" i="4"/>
  <c r="O17" i="4"/>
  <c r="P17" i="4"/>
  <c r="Q17" i="4"/>
  <c r="R17" i="4"/>
  <c r="U17" i="4"/>
  <c r="O18" i="4"/>
  <c r="P18" i="4"/>
  <c r="Q18" i="4"/>
  <c r="R18" i="4"/>
  <c r="T18" i="4"/>
  <c r="U18" i="4"/>
  <c r="V18" i="4"/>
  <c r="O19" i="4"/>
  <c r="P19" i="4"/>
  <c r="Q19" i="4"/>
  <c r="R19" i="4"/>
  <c r="T19" i="4"/>
  <c r="U19" i="4"/>
  <c r="V19" i="4"/>
  <c r="O20" i="4"/>
  <c r="P20" i="4"/>
  <c r="Q20" i="4"/>
  <c r="R20" i="4"/>
  <c r="T20" i="4"/>
  <c r="U20" i="4"/>
  <c r="V20" i="4"/>
  <c r="O21" i="4"/>
  <c r="P21" i="4"/>
  <c r="Q21" i="4"/>
  <c r="R21" i="4"/>
  <c r="T21" i="4"/>
  <c r="U21" i="4"/>
  <c r="V21" i="4"/>
  <c r="O22" i="4"/>
  <c r="P22" i="4"/>
  <c r="Q22" i="4"/>
  <c r="R22" i="4"/>
  <c r="T22" i="4"/>
  <c r="U22" i="4"/>
  <c r="V22" i="4"/>
  <c r="O23" i="4"/>
  <c r="P23" i="4"/>
  <c r="Q23" i="4"/>
  <c r="R23" i="4"/>
  <c r="T23" i="4"/>
  <c r="U23" i="4"/>
  <c r="V23" i="4"/>
  <c r="O24" i="4"/>
  <c r="P24" i="4"/>
  <c r="Q24" i="4"/>
  <c r="R24" i="4"/>
  <c r="T24" i="4"/>
  <c r="U24" i="4"/>
  <c r="V24" i="4"/>
  <c r="O25" i="4"/>
  <c r="P25" i="4"/>
  <c r="Q25" i="4"/>
  <c r="R25" i="4"/>
  <c r="T25" i="4"/>
  <c r="U25" i="4"/>
  <c r="V25" i="4"/>
  <c r="O26" i="4"/>
  <c r="P26" i="4"/>
  <c r="Q26" i="4"/>
  <c r="R26" i="4"/>
  <c r="T26" i="4"/>
  <c r="U26" i="4"/>
  <c r="V26" i="4"/>
  <c r="O27" i="4"/>
  <c r="P27" i="4"/>
  <c r="Q27" i="4"/>
  <c r="R27" i="4"/>
  <c r="T27" i="4"/>
  <c r="U27" i="4"/>
  <c r="V27" i="4"/>
  <c r="O28" i="4"/>
  <c r="P28" i="4"/>
  <c r="Q28" i="4"/>
  <c r="R28" i="4"/>
  <c r="T28" i="4"/>
  <c r="U28" i="4"/>
  <c r="V28" i="4"/>
  <c r="O29" i="4"/>
  <c r="P29" i="4"/>
  <c r="Q29" i="4"/>
  <c r="R29" i="4"/>
  <c r="T29" i="4"/>
  <c r="U29" i="4"/>
  <c r="V29" i="4"/>
  <c r="O30" i="4"/>
  <c r="P30" i="4"/>
  <c r="Q30" i="4"/>
  <c r="R30" i="4"/>
  <c r="T30" i="4"/>
  <c r="U30" i="4"/>
  <c r="V30" i="4"/>
  <c r="O31" i="4"/>
  <c r="P31" i="4"/>
  <c r="Q31" i="4"/>
  <c r="R31" i="4"/>
  <c r="T31" i="4"/>
  <c r="U31" i="4"/>
  <c r="V31" i="4"/>
  <c r="O32" i="4"/>
  <c r="P32" i="4"/>
  <c r="Q32" i="4"/>
  <c r="R32" i="4"/>
  <c r="T32" i="4"/>
  <c r="U32" i="4"/>
  <c r="V32" i="4"/>
  <c r="O33" i="4"/>
  <c r="P33" i="4"/>
  <c r="Q33" i="4"/>
  <c r="R33" i="4"/>
  <c r="T33" i="4"/>
  <c r="U33" i="4"/>
  <c r="V33" i="4"/>
  <c r="O34" i="4"/>
  <c r="P34" i="4"/>
  <c r="Q34" i="4"/>
  <c r="R34" i="4"/>
  <c r="T34" i="4"/>
  <c r="U34" i="4"/>
  <c r="V34" i="4"/>
  <c r="O35" i="4"/>
  <c r="P35" i="4"/>
  <c r="Q35" i="4"/>
  <c r="R35" i="4"/>
  <c r="T35" i="4"/>
  <c r="U35" i="4"/>
  <c r="V35" i="4"/>
  <c r="O36" i="4"/>
  <c r="P36" i="4"/>
  <c r="Q36" i="4"/>
  <c r="R36" i="4"/>
  <c r="T36" i="4"/>
  <c r="U36" i="4"/>
  <c r="V36" i="4"/>
  <c r="O37" i="4"/>
  <c r="P37" i="4"/>
  <c r="Q37" i="4"/>
  <c r="R37" i="4"/>
  <c r="T37" i="4"/>
  <c r="U37" i="4"/>
  <c r="V37" i="4"/>
  <c r="G108" i="3" l="1"/>
  <c r="G107" i="3"/>
  <c r="G105" i="3"/>
  <c r="G104" i="3"/>
  <c r="G102" i="3"/>
  <c r="G101" i="3"/>
  <c r="F108" i="3"/>
  <c r="F107" i="3"/>
  <c r="F105" i="3"/>
  <c r="F104" i="3"/>
  <c r="F102" i="3"/>
  <c r="F101" i="3"/>
  <c r="I20" i="9" l="1"/>
  <c r="I18" i="9"/>
  <c r="I17" i="9"/>
  <c r="I16" i="9"/>
  <c r="I15" i="9"/>
  <c r="I14" i="9"/>
  <c r="I13" i="9"/>
  <c r="I12" i="9"/>
  <c r="I11" i="9"/>
  <c r="I10" i="9"/>
  <c r="M23" i="7"/>
  <c r="I23" i="7"/>
  <c r="I22" i="7"/>
  <c r="M21" i="7"/>
  <c r="I21" i="7"/>
  <c r="M20" i="7"/>
  <c r="I20" i="7"/>
  <c r="M19" i="7"/>
  <c r="I19" i="7"/>
  <c r="M18" i="7"/>
  <c r="I18" i="7"/>
  <c r="M17" i="7"/>
  <c r="I17" i="7"/>
  <c r="M16" i="7"/>
  <c r="I16" i="7"/>
  <c r="M15" i="7"/>
  <c r="I15" i="7"/>
  <c r="M14" i="7"/>
  <c r="I14" i="7"/>
  <c r="V85" i="4"/>
  <c r="U85" i="4"/>
  <c r="T85" i="4"/>
  <c r="R85" i="4"/>
  <c r="Q85" i="4"/>
  <c r="P85" i="4"/>
  <c r="O85" i="4"/>
  <c r="V84" i="4"/>
  <c r="U84" i="4"/>
  <c r="T84" i="4"/>
  <c r="R84" i="4"/>
  <c r="Q84" i="4"/>
  <c r="P84" i="4"/>
  <c r="O84" i="4"/>
  <c r="V83" i="4"/>
  <c r="U83" i="4"/>
  <c r="T83" i="4"/>
  <c r="R83" i="4"/>
  <c r="Q83" i="4"/>
  <c r="P83" i="4"/>
  <c r="O83" i="4"/>
  <c r="V82" i="4"/>
  <c r="U82" i="4"/>
  <c r="T82" i="4"/>
  <c r="R82" i="4"/>
  <c r="Q82" i="4"/>
  <c r="P82" i="4"/>
  <c r="O82" i="4"/>
  <c r="V81" i="4"/>
  <c r="U81" i="4"/>
  <c r="T81" i="4"/>
  <c r="R81" i="4"/>
  <c r="Q81" i="4"/>
  <c r="P81" i="4"/>
  <c r="O81" i="4"/>
  <c r="V80" i="4"/>
  <c r="U80" i="4"/>
  <c r="T80" i="4"/>
  <c r="R80" i="4"/>
  <c r="Q80" i="4"/>
  <c r="P80" i="4"/>
  <c r="O80" i="4"/>
  <c r="V79" i="4"/>
  <c r="U79" i="4"/>
  <c r="T79" i="4"/>
  <c r="R79" i="4"/>
  <c r="Q79" i="4"/>
  <c r="P79" i="4"/>
  <c r="O79" i="4"/>
  <c r="V78" i="4"/>
  <c r="U78" i="4"/>
  <c r="T78" i="4"/>
  <c r="R78" i="4"/>
  <c r="Q78" i="4"/>
  <c r="P78" i="4"/>
  <c r="O78" i="4"/>
  <c r="V77" i="4"/>
  <c r="U77" i="4"/>
  <c r="T77" i="4"/>
  <c r="R77" i="4"/>
  <c r="Q77" i="4"/>
  <c r="P77" i="4"/>
  <c r="O77" i="4"/>
  <c r="V76" i="4"/>
  <c r="U76" i="4"/>
  <c r="T76" i="4"/>
  <c r="R76" i="4"/>
  <c r="Q76" i="4"/>
  <c r="P76" i="4"/>
  <c r="O76" i="4"/>
  <c r="V75" i="4"/>
  <c r="U75" i="4"/>
  <c r="T75" i="4"/>
  <c r="R75" i="4"/>
  <c r="Q75" i="4"/>
  <c r="P75" i="4"/>
  <c r="O75" i="4"/>
  <c r="V74" i="4"/>
  <c r="U74" i="4"/>
  <c r="T74" i="4"/>
  <c r="R74" i="4"/>
  <c r="Q74" i="4"/>
  <c r="P74" i="4"/>
  <c r="O74" i="4"/>
  <c r="V73" i="4"/>
  <c r="U73" i="4"/>
  <c r="T73" i="4"/>
  <c r="R73" i="4"/>
  <c r="Q73" i="4"/>
  <c r="P73" i="4"/>
  <c r="O73" i="4"/>
  <c r="V72" i="4"/>
  <c r="U72" i="4"/>
  <c r="T72" i="4"/>
  <c r="R72" i="4"/>
  <c r="Q72" i="4"/>
  <c r="P72" i="4"/>
  <c r="O72" i="4"/>
  <c r="V71" i="4"/>
  <c r="U71" i="4"/>
  <c r="T71" i="4"/>
  <c r="R71" i="4"/>
  <c r="Q71" i="4"/>
  <c r="P71" i="4"/>
  <c r="O71" i="4"/>
  <c r="V70" i="4"/>
  <c r="U70" i="4"/>
  <c r="T70" i="4"/>
  <c r="R70" i="4"/>
  <c r="Q70" i="4"/>
  <c r="P70" i="4"/>
  <c r="O70" i="4"/>
  <c r="V69" i="4"/>
  <c r="U69" i="4"/>
  <c r="T69" i="4"/>
  <c r="R69" i="4"/>
  <c r="Q69" i="4"/>
  <c r="P69" i="4"/>
  <c r="O69" i="4"/>
  <c r="V68" i="4"/>
  <c r="U68" i="4"/>
  <c r="T68" i="4"/>
  <c r="R68" i="4"/>
  <c r="Q68" i="4"/>
  <c r="P68" i="4"/>
  <c r="O68" i="4"/>
  <c r="V67" i="4"/>
  <c r="U67" i="4"/>
  <c r="T67" i="4"/>
  <c r="R67" i="4"/>
  <c r="Q67" i="4"/>
  <c r="P67" i="4"/>
  <c r="O67" i="4"/>
  <c r="V66" i="4"/>
  <c r="U66" i="4"/>
  <c r="T66" i="4"/>
  <c r="R66" i="4"/>
  <c r="Q66" i="4"/>
  <c r="P66" i="4"/>
  <c r="O66" i="4"/>
  <c r="V65" i="4"/>
  <c r="U65" i="4"/>
  <c r="T65" i="4"/>
  <c r="R65" i="4"/>
  <c r="Q65" i="4"/>
  <c r="P65" i="4"/>
  <c r="O65" i="4"/>
  <c r="V64" i="4"/>
  <c r="U64" i="4"/>
  <c r="T64" i="4"/>
  <c r="R64" i="4"/>
  <c r="Q64" i="4"/>
  <c r="P64" i="4"/>
  <c r="O64" i="4"/>
  <c r="V63" i="4"/>
  <c r="U63" i="4"/>
  <c r="T63" i="4"/>
  <c r="R63" i="4"/>
  <c r="Q63" i="4"/>
  <c r="P63" i="4"/>
  <c r="O63" i="4"/>
  <c r="V62" i="4"/>
  <c r="U62" i="4"/>
  <c r="T62" i="4"/>
  <c r="R62" i="4"/>
  <c r="Q62" i="4"/>
  <c r="P62" i="4"/>
  <c r="O62" i="4"/>
  <c r="V61" i="4"/>
  <c r="U61" i="4"/>
  <c r="T61" i="4"/>
  <c r="R61" i="4"/>
  <c r="Q61" i="4"/>
  <c r="P61" i="4"/>
  <c r="O61" i="4"/>
  <c r="V60" i="4"/>
  <c r="U60" i="4"/>
  <c r="T60" i="4"/>
  <c r="R60" i="4"/>
  <c r="Q60" i="4"/>
  <c r="P60" i="4"/>
  <c r="O60" i="4"/>
  <c r="V59" i="4"/>
  <c r="U59" i="4"/>
  <c r="T59" i="4"/>
  <c r="R59" i="4"/>
  <c r="Q59" i="4"/>
  <c r="P59" i="4"/>
  <c r="O59" i="4"/>
  <c r="V58" i="4"/>
  <c r="U58" i="4"/>
  <c r="T58" i="4"/>
  <c r="R58" i="4"/>
  <c r="Q58" i="4"/>
  <c r="P58" i="4"/>
  <c r="O58" i="4"/>
  <c r="V57" i="4"/>
  <c r="U57" i="4"/>
  <c r="T57" i="4"/>
  <c r="R57" i="4"/>
  <c r="Q57" i="4"/>
  <c r="P57" i="4"/>
  <c r="O57" i="4"/>
  <c r="V56" i="4"/>
  <c r="U56" i="4"/>
  <c r="T56" i="4"/>
  <c r="R56" i="4"/>
  <c r="Q56" i="4"/>
  <c r="P56" i="4"/>
  <c r="O56" i="4"/>
  <c r="V55" i="4"/>
  <c r="U55" i="4"/>
  <c r="T55" i="4"/>
  <c r="R55" i="4"/>
  <c r="Q55" i="4"/>
  <c r="P55" i="4"/>
  <c r="O55" i="4"/>
  <c r="V54" i="4"/>
  <c r="U54" i="4"/>
  <c r="T54" i="4"/>
  <c r="R54" i="4"/>
  <c r="Q54" i="4"/>
  <c r="P54" i="4"/>
  <c r="O54" i="4"/>
  <c r="V53" i="4"/>
  <c r="U53" i="4"/>
  <c r="T53" i="4"/>
  <c r="R53" i="4"/>
  <c r="Q53" i="4"/>
  <c r="P53" i="4"/>
  <c r="O53" i="4"/>
  <c r="V52" i="4"/>
  <c r="U52" i="4"/>
  <c r="T52" i="4"/>
  <c r="R52" i="4"/>
  <c r="Q52" i="4"/>
  <c r="P52" i="4"/>
  <c r="O52" i="4"/>
  <c r="V51" i="4"/>
  <c r="U51" i="4"/>
  <c r="T51" i="4"/>
  <c r="R51" i="4"/>
  <c r="Q51" i="4"/>
  <c r="P51" i="4"/>
  <c r="O51" i="4"/>
  <c r="V50" i="4"/>
  <c r="U50" i="4"/>
  <c r="T50" i="4"/>
  <c r="R50" i="4"/>
  <c r="Q50" i="4"/>
  <c r="P50" i="4"/>
  <c r="O50" i="4"/>
  <c r="V49" i="4"/>
  <c r="U49" i="4"/>
  <c r="T49" i="4"/>
  <c r="R49" i="4"/>
  <c r="Q49" i="4"/>
  <c r="P49" i="4"/>
  <c r="O49" i="4"/>
  <c r="V48" i="4"/>
  <c r="U48" i="4"/>
  <c r="T48" i="4"/>
  <c r="R48" i="4"/>
  <c r="Q48" i="4"/>
  <c r="P48" i="4"/>
  <c r="O48" i="4"/>
  <c r="V47" i="4"/>
  <c r="U47" i="4"/>
  <c r="T47" i="4"/>
  <c r="R47" i="4"/>
  <c r="Q47" i="4"/>
  <c r="P47" i="4"/>
  <c r="O47" i="4"/>
  <c r="V46" i="4"/>
  <c r="U46" i="4"/>
  <c r="T46" i="4"/>
  <c r="R46" i="4"/>
  <c r="Q46" i="4"/>
  <c r="P46" i="4"/>
  <c r="O46" i="4"/>
  <c r="V45" i="4"/>
  <c r="U45" i="4"/>
  <c r="T45" i="4"/>
  <c r="R45" i="4"/>
  <c r="Q45" i="4"/>
  <c r="P45" i="4"/>
  <c r="O45" i="4"/>
  <c r="V44" i="4"/>
  <c r="U44" i="4"/>
  <c r="T44" i="4"/>
  <c r="R44" i="4"/>
  <c r="Q44" i="4"/>
  <c r="P44" i="4"/>
  <c r="O44" i="4"/>
  <c r="V43" i="4"/>
  <c r="U43" i="4"/>
  <c r="T43" i="4"/>
  <c r="R43" i="4"/>
  <c r="Q43" i="4"/>
  <c r="P43" i="4"/>
  <c r="O43" i="4"/>
  <c r="V42" i="4"/>
  <c r="U42" i="4"/>
  <c r="T42" i="4"/>
  <c r="R42" i="4"/>
  <c r="Q42" i="4"/>
  <c r="P42" i="4"/>
  <c r="O42" i="4"/>
  <c r="V41" i="4"/>
  <c r="U41" i="4"/>
  <c r="T41" i="4"/>
  <c r="R41" i="4"/>
  <c r="Q41" i="4"/>
  <c r="P41" i="4"/>
  <c r="O41" i="4"/>
  <c r="V40" i="4"/>
  <c r="U40" i="4"/>
  <c r="T40" i="4"/>
  <c r="R40" i="4"/>
  <c r="Q40" i="4"/>
  <c r="P40" i="4"/>
  <c r="O40" i="4"/>
  <c r="V39" i="4"/>
  <c r="U39" i="4"/>
  <c r="T39" i="4"/>
  <c r="R39" i="4"/>
  <c r="Q39" i="4"/>
  <c r="P39" i="4"/>
  <c r="O39" i="4"/>
  <c r="V38" i="4"/>
  <c r="U38" i="4"/>
  <c r="T38" i="4"/>
  <c r="R38" i="4"/>
  <c r="Q38" i="4"/>
  <c r="P38" i="4"/>
  <c r="O38" i="4"/>
</calcChain>
</file>

<file path=xl/sharedStrings.xml><?xml version="1.0" encoding="utf-8"?>
<sst xmlns="http://schemas.openxmlformats.org/spreadsheetml/2006/main" count="2560" uniqueCount="191">
  <si>
    <t>Results from the Distributional Impacts Microsimulation - Employment (DIM-E) model</t>
  </si>
  <si>
    <t>Sheet</t>
  </si>
  <si>
    <t>Description</t>
  </si>
  <si>
    <t>SectorDetail</t>
  </si>
  <si>
    <t>Employment change by sector and budget period</t>
  </si>
  <si>
    <t>SectorCumulative</t>
  </si>
  <si>
    <t>Cumulative employment change by sector and budget period</t>
  </si>
  <si>
    <t>Earnings</t>
  </si>
  <si>
    <t>Average earnings of those gaining and losing employment</t>
  </si>
  <si>
    <t>JobTenure</t>
  </si>
  <si>
    <t>Employment change relative to the CPR, by length of time in role</t>
  </si>
  <si>
    <t>Regions</t>
  </si>
  <si>
    <t>Employment change relative to the CPR, by region</t>
  </si>
  <si>
    <t>Gender</t>
  </si>
  <si>
    <t>Employment change relative to the CPR, by gender</t>
  </si>
  <si>
    <t>Ethnicity</t>
  </si>
  <si>
    <t>Employment change relative to the CPR, by ethnicity</t>
  </si>
  <si>
    <t>Age</t>
  </si>
  <si>
    <t>Employment change relative to the CPR, by age</t>
  </si>
  <si>
    <t>HQual</t>
  </si>
  <si>
    <t>Employment change relative to the CPR, by highest qualification</t>
  </si>
  <si>
    <t>Industry</t>
  </si>
  <si>
    <t>Employment change relative to the CPR, by 1-letter ANZSIC code</t>
  </si>
  <si>
    <t>Stats Disclaimer</t>
  </si>
  <si>
    <t>Standard disclaimer required by Stats NZ for all work that uses microdata from the Stats NZ data lab</t>
  </si>
  <si>
    <t>Scenario Name</t>
  </si>
  <si>
    <t>CPR</t>
  </si>
  <si>
    <t>Source:  DIM-E simulation results</t>
  </si>
  <si>
    <t>Average annual employment change (jobs)</t>
  </si>
  <si>
    <t>Jobs gained</t>
  </si>
  <si>
    <t>Jobs lost</t>
  </si>
  <si>
    <t>Net position</t>
  </si>
  <si>
    <t>Budget 1</t>
  </si>
  <si>
    <t>Budget 2</t>
  </si>
  <si>
    <t>Budget 3</t>
  </si>
  <si>
    <t>Gain, More Gain</t>
  </si>
  <si>
    <t>Auckland</t>
  </si>
  <si>
    <t>Bay of Plenty</t>
  </si>
  <si>
    <t>Canterbury</t>
  </si>
  <si>
    <t>Gisborne</t>
  </si>
  <si>
    <t>Hawke's Bay</t>
  </si>
  <si>
    <t>Manawatu-Wanganui</t>
  </si>
  <si>
    <t>Marlborough</t>
  </si>
  <si>
    <t>Nelson</t>
  </si>
  <si>
    <t>Northland</t>
  </si>
  <si>
    <t>Otago</t>
  </si>
  <si>
    <t>Southland</t>
  </si>
  <si>
    <t>Taranaki</t>
  </si>
  <si>
    <t>Tasman</t>
  </si>
  <si>
    <t>Waikato</t>
  </si>
  <si>
    <t>Wellington</t>
  </si>
  <si>
    <t>West Coast</t>
  </si>
  <si>
    <t>Gain, Less Loss</t>
  </si>
  <si>
    <t>Loss, Less Gain</t>
  </si>
  <si>
    <t>Loss, More Loss</t>
  </si>
  <si>
    <t>Employment Change by Sector</t>
  </si>
  <si>
    <t>Note: Sectors are defined using the 3-digit ANZSIC codes.  See http://aria.stats.govt.nz/aria/?_ga=2.177846821.1291912769.1613076100-965771133.1584403177#ClassificationView:uri=http://stats.govt.nz/cms/ClassificationVersion/CARS5587 for details</t>
  </si>
  <si>
    <t>Note: Not all sectors are listed, as many are too small to meet the confidentiality requirements for releasing the data from the Stats NZ data lab.  Sectors not included here have not been used in Commission analysis.</t>
  </si>
  <si>
    <t>Note: If the number of jobs in a sector decreases from one year to the next, this is counted as a loss.  If it increases from one year to the next, it is counted as a gain.  Because budget periods are multi-year, it is possible to have both gains and losses in a sector in a single budget period.</t>
  </si>
  <si>
    <t>Note:  Values given as "relative to CPR" are calculated as scenario value minus CPR value</t>
  </si>
  <si>
    <t>Note:  Budget Period 4 is not a formal Budget period, but refers to the years between the end of the 3rd budget and the 2050 target, i.e. 2035-2050</t>
  </si>
  <si>
    <t>Sector (ANZSIC code)</t>
  </si>
  <si>
    <t>Budget Period</t>
  </si>
  <si>
    <t>Length of Budget (years)</t>
  </si>
  <si>
    <t>Absolute Values, Budget Period Total</t>
  </si>
  <si>
    <t>Relative to CPR, Budget Period Total</t>
  </si>
  <si>
    <t>Absolute Values, Annual Average for Budget Period</t>
  </si>
  <si>
    <t>Relative to CPR, Annual Average for Budget Period</t>
  </si>
  <si>
    <t>Loss</t>
  </si>
  <si>
    <t>Gain</t>
  </si>
  <si>
    <t>Net</t>
  </si>
  <si>
    <t>A014</t>
  </si>
  <si>
    <t>A016</t>
  </si>
  <si>
    <t>A030</t>
  </si>
  <si>
    <t>B060</t>
  </si>
  <si>
    <t>B070</t>
  </si>
  <si>
    <t>B109</t>
  </si>
  <si>
    <t>C111</t>
  </si>
  <si>
    <t>C113</t>
  </si>
  <si>
    <t>C170</t>
  </si>
  <si>
    <t>D261</t>
  </si>
  <si>
    <t>D263</t>
  </si>
  <si>
    <t>D264</t>
  </si>
  <si>
    <t>D270</t>
  </si>
  <si>
    <t>I461</t>
  </si>
  <si>
    <t>I490</t>
  </si>
  <si>
    <t>I501</t>
  </si>
  <si>
    <t>I521</t>
  </si>
  <si>
    <t>I522</t>
  </si>
  <si>
    <t>Cumulative Employment Change by Sector</t>
  </si>
  <si>
    <t>Years</t>
  </si>
  <si>
    <t>Length of Period (years)</t>
  </si>
  <si>
    <t>Absolute Values, Cumulative Total</t>
  </si>
  <si>
    <t>Relative to CPR, Cumulative Total</t>
  </si>
  <si>
    <t>2022 - 2025</t>
  </si>
  <si>
    <t>2022 - 2030</t>
  </si>
  <si>
    <t>2022 - 2035</t>
  </si>
  <si>
    <t>2022 - 2050</t>
  </si>
  <si>
    <t>Simulated Net Effects on Earnings of Workers in Target Pathways relative to CPR</t>
  </si>
  <si>
    <t>Note: "Gain, More Gain" is the sum of the jobs gained relative to CPR in all sectors that gained jobs in both absolute and relative terms in each year, summed across all years in the period.  Similarly, "Loss, More Loss" includes all sectors that lost jobs in both absolute and relative terms.</t>
  </si>
  <si>
    <t>Note: "Gain, Less Loss" is the sum of the jobs gained relative to CPR in all sectors that lost jobs in absolute terms, but lost them slower than the CPR (and so gained jobs relative to the CPR).  "Loss, Less Gain" is the sum of the jobs lost relative to GPR in all sectors that gained jobs in absolute terms, but gained them slower than the CPR (and so lost jobs relative to the CPR)</t>
  </si>
  <si>
    <t xml:space="preserve">Note:  "SE" stands for "standard error" and is an indicator of the variation of earnings - the smaller the SE, the better the average represents earnings of affected workers </t>
  </si>
  <si>
    <t>Note: Earnings are the individual earnings of the worker in that particular job on a Full-Time-Equivalent basis, and do not take into account earnings from other jobs or sources of income</t>
  </si>
  <si>
    <t>Gain/Loss Type</t>
  </si>
  <si>
    <t>Total Change in Employment 
Relative to CPR</t>
  </si>
  <si>
    <t>Earnings of Affected Workers</t>
  </si>
  <si>
    <t>Average</t>
  </si>
  <si>
    <t>SE</t>
  </si>
  <si>
    <t>Simulated Net Effects of Target Pathways relative to CPR, by Job Tenure</t>
  </si>
  <si>
    <t>Note: Short Spell Workers are those that have had at least one job during the year that lasted for 3 months or less</t>
  </si>
  <si>
    <t>Note: Continuing Workers are those who have neither started nor stopped their job in the calendar year, and so are assumed to have held that job for at least one year</t>
  </si>
  <si>
    <t>Change Relative to CPR</t>
  </si>
  <si>
    <t>Short Spell Workers</t>
  </si>
  <si>
    <t>Continuing Workers</t>
  </si>
  <si>
    <t>Number of Affected Workers</t>
  </si>
  <si>
    <t>Number of Short Spell Workers</t>
  </si>
  <si>
    <t>% of Affected Workers</t>
  </si>
  <si>
    <t>Number of Continuing Workers</t>
  </si>
  <si>
    <t>Simulated Net Effects of Target Pathways relative to CPR, by Highest Qualification</t>
  </si>
  <si>
    <t>Region</t>
  </si>
  <si>
    <t>% of Workers of this Gain/Loss Type</t>
  </si>
  <si>
    <t xml:space="preserve">2022 - 2030 </t>
  </si>
  <si>
    <t>Simulated Net Effects of Target Pathways relative to CPR, by Gender</t>
  </si>
  <si>
    <t>Female Workers</t>
  </si>
  <si>
    <t>Number of Female Workers</t>
  </si>
  <si>
    <t>Simulated Net Effects of Target Pathways relative to Core Policy by Ethnicity</t>
  </si>
  <si>
    <t>Number of Workers</t>
  </si>
  <si>
    <t>Asian</t>
  </si>
  <si>
    <t>Euro</t>
  </si>
  <si>
    <t>Maori</t>
  </si>
  <si>
    <t>Other</t>
  </si>
  <si>
    <t>Pacific</t>
  </si>
  <si>
    <t>Simulated Net Effects of Target Pathways relative to CPR, by Age</t>
  </si>
  <si>
    <t>15-19</t>
  </si>
  <si>
    <t>20-24</t>
  </si>
  <si>
    <t>25-29</t>
  </si>
  <si>
    <t>30-34</t>
  </si>
  <si>
    <t>35-39</t>
  </si>
  <si>
    <t>40-44</t>
  </si>
  <si>
    <t>45-49</t>
  </si>
  <si>
    <t>50-54</t>
  </si>
  <si>
    <t>55-59</t>
  </si>
  <si>
    <t>60-64</t>
  </si>
  <si>
    <t>65+</t>
  </si>
  <si>
    <t>Highest Qual</t>
  </si>
  <si>
    <t>Bachelors</t>
  </si>
  <si>
    <t>None</t>
  </si>
  <si>
    <t>Post-graduate</t>
  </si>
  <si>
    <t>Post-secondary</t>
  </si>
  <si>
    <t>Secondary</t>
  </si>
  <si>
    <t>Simulated Net Effects of Target Pathways relative to Core Policy by 1-letter Industry</t>
  </si>
  <si>
    <t>Note: ANZSIC 3-digit industries have been aggregated to the 1-letter level to allow all industries to be included</t>
  </si>
  <si>
    <t>Accommodation and Food Services</t>
  </si>
  <si>
    <t>Administrative and Support Services</t>
  </si>
  <si>
    <t>Agriculture, Forestry and Fishing</t>
  </si>
  <si>
    <t>Arts and Recreation Services</t>
  </si>
  <si>
    <t>Construction</t>
  </si>
  <si>
    <t>Education and Training</t>
  </si>
  <si>
    <t>Electricity, Gas, Water and Waste Services</t>
  </si>
  <si>
    <t>Financial and Insurance Services</t>
  </si>
  <si>
    <t>Health Care and Social Assistance</t>
  </si>
  <si>
    <t>Information Media and Telecommunications</t>
  </si>
  <si>
    <t>Manufacturing</t>
  </si>
  <si>
    <t>Mining</t>
  </si>
  <si>
    <t>Other Services</t>
  </si>
  <si>
    <t>Professional, Scientific and Technical Services</t>
  </si>
  <si>
    <t>Public Administration and Safety</t>
  </si>
  <si>
    <t>Rental, Hiring and Real Estate Services</t>
  </si>
  <si>
    <t>Retail Trade</t>
  </si>
  <si>
    <t>Transport, Postal and Warehousing</t>
  </si>
  <si>
    <t>Wholesale Trade</t>
  </si>
  <si>
    <t>Stats NZ Disclaimer</t>
  </si>
  <si>
    <t>DP</t>
  </si>
  <si>
    <t>Demonstration path</t>
  </si>
  <si>
    <r>
      <rPr>
        <b/>
        <sz val="11"/>
        <color theme="1"/>
        <rFont val="Calibri"/>
        <family val="2"/>
        <scheme val="minor"/>
      </rPr>
      <t>Disclaimer for Inland Revenue tax data</t>
    </r>
    <r>
      <rPr>
        <sz val="11"/>
        <color theme="1"/>
        <rFont val="Calibri"/>
        <family val="2"/>
        <scheme val="minor"/>
      </rPr>
      <t>: The results are based in part on tax data supplied by Inland Revenue to Stats NZ under the Tax Administration Act 1994 for statistical purposes. Any discussion of data limitations or weaknesses is in the context of using the IDI for statistical purposes, and is not related to the data’s ability to support Inland Revenue’s core operational requirements.</t>
    </r>
  </si>
  <si>
    <r>
      <rPr>
        <b/>
        <sz val="11"/>
        <color theme="1"/>
        <rFont val="Calibri"/>
        <family val="2"/>
        <scheme val="minor"/>
      </rPr>
      <t xml:space="preserve">Disclaimer for output produced from the IDI and/or LBD: </t>
    </r>
    <r>
      <rPr>
        <sz val="11"/>
        <color theme="1"/>
        <rFont val="Calibri"/>
        <family val="2"/>
        <scheme val="minor"/>
      </rPr>
      <t>These results are not official statistics. They have been created for research purposes from the [Integrated Data Infrastructure (IDI) and/or Longitudinal Business Database (LBD)] which [is/are] carefully managed by Stats NZ. For more information about the [IDI and/or LBD] please visit https://www.stats.govt.nz/integrated-data/.</t>
    </r>
  </si>
  <si>
    <r>
      <rPr>
        <b/>
        <sz val="11"/>
        <color theme="1"/>
        <rFont val="Calibri"/>
        <family val="2"/>
        <scheme val="minor"/>
      </rPr>
      <t xml:space="preserve">Disclaimer for output produced from Stats NZ surveys or Census data: </t>
    </r>
    <r>
      <rPr>
        <sz val="11"/>
        <color theme="1"/>
        <rFont val="Calibri"/>
        <family val="2"/>
        <scheme val="minor"/>
      </rPr>
      <t>Access to the data used in this study was provided by Stats NZ under conditions designed to give effect to the security and confidentiality provisions of the Statistics Act 1975. The results presented in this study are the work of the author, not Stats NZ or individual data suppliers.</t>
    </r>
  </si>
  <si>
    <t>Figure 8.8</t>
  </si>
  <si>
    <t>Chapter 8</t>
  </si>
  <si>
    <t>Current Policy Reference case</t>
  </si>
  <si>
    <t xml:space="preserve">Figure 8.8 : The overall net change in jobs that our modelling estimates could occur in each region under the demonstration path relative to the Current Policy Reference case </t>
  </si>
  <si>
    <t>Figure 8.12 The average annual chnage in employment in the fossil gas, oil and coal sectors (ANZSIC codes B060, B070, B109, C170, D270) in each emissions budget period under the current policy reference case and the demonstration path</t>
  </si>
  <si>
    <t>Figure 8.13: The average annual chnage in employment in the Grain, Sheep and Beef Cattle Farming sector in each emissions budget period under the current policy reference case and the demonstration path</t>
  </si>
  <si>
    <t>Manawatu-Whanganui</t>
  </si>
  <si>
    <t>Data for selected graphs in Chapter 8 of the Advice Report:</t>
  </si>
  <si>
    <t xml:space="preserve">The overall net change in jobs that our modelling estimates could occur in each region under the demonstration path relative to the Current Policy Reference case </t>
  </si>
  <si>
    <t xml:space="preserve">Figure 8.12 </t>
  </si>
  <si>
    <t>Figure 8.13</t>
  </si>
  <si>
    <t>Note: DP refers to Demonstration Path</t>
  </si>
  <si>
    <t>The average annual change in employment in the fossil gas, oil and coal sectors (ANZSIC codes B060, B070, B109, C170, D270) in each emissions budget period under the current policy reference case and the demonstration path</t>
  </si>
  <si>
    <t>The average annual change in employment in the Grain, Sheep and Beef Cattle Farming sector in each emissions budget period under the current policy reference case and the demonstration path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</si>
</sst>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 #,##0_-;\-* #,##0_-;_-* &quot;-&quot;??_-;_-@_-"/>
    <numFmt numFmtId="165" formatCode="_-&quot;$&quot;* #,##0_-;\-&quot;$&quot;* #,##0_-;_-&quot;$&quot;* &quot;-&quot;??_-;_-@_-"/>
    <numFmt numFmtId="166" formatCode="0.0%"/>
    <numFmt numFmtId="167" formatCode="#,###,###,##0"/>
    <numFmt numFmtId="168" formatCode="##############0"/>
  </numFmts>
  <fonts count="33">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i/>
      <sz val="11"/>
      <color theme="1"/>
      <name val="Calibri"/>
      <family val="2"/>
      <scheme val="minor"/>
    </font>
    <font>
      <b/>
      <sz val="12"/>
      <color theme="1"/>
      <name val="Calibri"/>
      <family val="2"/>
      <scheme val="minor"/>
    </font>
    <font>
      <sz val="11"/>
      <name val="Calibri"/>
      <family val="2"/>
    </font>
    <font>
      <sz val="11"/>
      <name val="Calibri"/>
      <family val="2"/>
      <scheme val="minor"/>
    </font>
    <font>
      <b/>
      <sz val="11"/>
      <name val="Calibri"/>
      <family val="2"/>
      <scheme val="minor"/>
    </font>
    <font>
      <sz val="11"/>
      <color rgb="FF000000"/>
      <name val="Calibri"/>
      <family val="2"/>
      <scheme val="minor"/>
    </font>
    <font>
      <b/>
      <sz val="11"/>
      <color rgb="FF000000"/>
      <name val="Calibri"/>
      <family val="2"/>
      <scheme val="minor"/>
    </font>
    <font>
      <b/>
      <sz val="11"/>
      <name val="Calibri"/>
      <family val="2"/>
    </font>
    <font>
      <b/>
      <sz val="11"/>
      <color rgb="FF000000"/>
      <name val="Arial"/>
      <family val="2"/>
    </font>
    <font>
      <b/>
      <sz val="11"/>
      <color rgb="FF000000"/>
      <name val="Arial"/>
      <family val="2"/>
    </font>
    <font>
      <sz val="11"/>
      <color rgb="FF000000"/>
      <name val="Arial"/>
      <family val="2"/>
    </font>
    <font>
      <sz val="10"/>
      <color rgb="FF000000"/>
      <name val="Arial"/>
      <family val="2"/>
    </font>
    <font>
      <sz val="9.5"/>
      <color rgb="FF000000"/>
      <name val="Albany AMT"/>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0"/>
      <name val="Arial"/>
      <family val="2"/>
    </font>
  </fonts>
  <fills count="36">
    <fill>
      <patternFill patternType="none"/>
    </fill>
    <fill>
      <patternFill patternType="gray125"/>
    </fill>
    <fill>
      <patternFill patternType="solid">
        <fgColor theme="0"/>
        <bgColor indexed="64"/>
      </patternFill>
    </fill>
    <fill>
      <patternFill patternType="solid">
        <fgColor rgb="FF5BC4BE"/>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7" fillId="0" borderId="0"/>
    <xf numFmtId="0" fontId="17" fillId="0" borderId="0"/>
    <xf numFmtId="0" fontId="18" fillId="0" borderId="0" applyNumberFormat="0" applyFill="0" applyBorder="0" applyAlignment="0" applyProtection="0"/>
    <xf numFmtId="0" fontId="19" fillId="0" borderId="8" applyNumberFormat="0" applyFill="0" applyAlignment="0" applyProtection="0"/>
    <xf numFmtId="0" fontId="20" fillId="0" borderId="9" applyNumberFormat="0" applyFill="0" applyAlignment="0" applyProtection="0"/>
    <xf numFmtId="0" fontId="21" fillId="0" borderId="10" applyNumberFormat="0" applyFill="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0" applyNumberFormat="0" applyBorder="0" applyAlignment="0" applyProtection="0"/>
    <xf numFmtId="0" fontId="25" fillId="8" borderId="11" applyNumberFormat="0" applyAlignment="0" applyProtection="0"/>
    <xf numFmtId="0" fontId="26" fillId="9" borderId="12" applyNumberFormat="0" applyAlignment="0" applyProtection="0"/>
    <xf numFmtId="0" fontId="27" fillId="9" borderId="11" applyNumberFormat="0" applyAlignment="0" applyProtection="0"/>
    <xf numFmtId="0" fontId="28" fillId="0" borderId="13" applyNumberFormat="0" applyFill="0" applyAlignment="0" applyProtection="0"/>
    <xf numFmtId="0" fontId="29" fillId="10" borderId="14" applyNumberFormat="0" applyAlignment="0" applyProtection="0"/>
    <xf numFmtId="0" fontId="30" fillId="0" borderId="0" applyNumberFormat="0" applyFill="0" applyBorder="0" applyAlignment="0" applyProtection="0"/>
    <xf numFmtId="0" fontId="1" fillId="11" borderId="15" applyNumberFormat="0" applyFont="0" applyAlignment="0" applyProtection="0"/>
    <xf numFmtId="0" fontId="31" fillId="0" borderId="0" applyNumberFormat="0" applyFill="0" applyBorder="0" applyAlignment="0" applyProtection="0"/>
    <xf numFmtId="0" fontId="2" fillId="0" borderId="16" applyNumberFormat="0" applyFill="0" applyAlignment="0" applyProtection="0"/>
    <xf numFmtId="0" fontId="3"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32" fillId="0" borderId="0"/>
    <xf numFmtId="0" fontId="17" fillId="0" borderId="0"/>
  </cellStyleXfs>
  <cellXfs count="98">
    <xf numFmtId="0" fontId="0" fillId="0" borderId="0" xfId="0"/>
    <xf numFmtId="0" fontId="0" fillId="2" borderId="0" xfId="0" applyFill="1"/>
    <xf numFmtId="0" fontId="5" fillId="2" borderId="0" xfId="0" applyFont="1" applyFill="1"/>
    <xf numFmtId="0" fontId="6" fillId="2" borderId="0" xfId="0" applyFont="1" applyFill="1"/>
    <xf numFmtId="0" fontId="2" fillId="2" borderId="0" xfId="0" applyFont="1" applyFill="1"/>
    <xf numFmtId="0" fontId="4" fillId="2" borderId="0" xfId="4" applyFill="1"/>
    <xf numFmtId="0" fontId="2" fillId="2" borderId="0" xfId="0" applyFont="1" applyFill="1" applyAlignment="1">
      <alignment vertical="center" wrapText="1"/>
    </xf>
    <xf numFmtId="0" fontId="2" fillId="2" borderId="0" xfId="0" applyFont="1" applyFill="1" applyAlignment="1">
      <alignment vertical="center"/>
    </xf>
    <xf numFmtId="0" fontId="0" fillId="2" borderId="0" xfId="0" quotePrefix="1" applyFill="1"/>
    <xf numFmtId="0" fontId="8" fillId="2" borderId="0" xfId="5" applyFont="1" applyFill="1"/>
    <xf numFmtId="0" fontId="2" fillId="3" borderId="0" xfId="0" applyFont="1" applyFill="1"/>
    <xf numFmtId="0" fontId="1" fillId="3" borderId="0" xfId="0" applyFont="1" applyFill="1"/>
    <xf numFmtId="0" fontId="1" fillId="2" borderId="0" xfId="0" applyFont="1" applyFill="1"/>
    <xf numFmtId="0" fontId="1" fillId="0" borderId="0" xfId="0" applyFont="1"/>
    <xf numFmtId="0" fontId="8" fillId="2" borderId="0" xfId="0" applyFont="1" applyFill="1"/>
    <xf numFmtId="0" fontId="9" fillId="2" borderId="0" xfId="0" applyFont="1" applyFill="1"/>
    <xf numFmtId="0" fontId="8" fillId="2" borderId="0" xfId="0" applyFont="1" applyFill="1" applyAlignment="1">
      <alignment horizontal="center" vertical="center" wrapText="1"/>
    </xf>
    <xf numFmtId="0" fontId="8" fillId="2" borderId="0" xfId="0" applyFont="1" applyFill="1" applyAlignment="1">
      <alignment horizontal="center"/>
    </xf>
    <xf numFmtId="0" fontId="10" fillId="2" borderId="0" xfId="0" applyFont="1" applyFill="1"/>
    <xf numFmtId="0" fontId="11" fillId="2" borderId="0" xfId="0" applyFont="1" applyFill="1"/>
    <xf numFmtId="9" fontId="10" fillId="2" borderId="0" xfId="0" applyNumberFormat="1" applyFont="1" applyFill="1"/>
    <xf numFmtId="0" fontId="0" fillId="3" borderId="0" xfId="0" applyFill="1"/>
    <xf numFmtId="0" fontId="7" fillId="2" borderId="0" xfId="5" applyFill="1"/>
    <xf numFmtId="0" fontId="3" fillId="2" borderId="0" xfId="0" applyFont="1" applyFill="1"/>
    <xf numFmtId="0" fontId="12" fillId="2" borderId="0" xfId="5" applyFont="1" applyFill="1" applyAlignment="1">
      <alignment horizontal="center"/>
    </xf>
    <xf numFmtId="0" fontId="12" fillId="2" borderId="0" xfId="5" applyFont="1" applyFill="1"/>
    <xf numFmtId="0" fontId="12" fillId="2" borderId="0" xfId="5" applyFont="1" applyFill="1" applyAlignment="1">
      <alignment horizontal="center" vertical="center"/>
    </xf>
    <xf numFmtId="0" fontId="12" fillId="2" borderId="1" xfId="5" applyFont="1" applyFill="1" applyBorder="1" applyAlignment="1">
      <alignment horizontal="center" vertical="center"/>
    </xf>
    <xf numFmtId="0" fontId="12" fillId="2" borderId="0" xfId="5" applyFont="1" applyFill="1" applyAlignment="1">
      <alignment horizontal="center" vertical="center" wrapText="1"/>
    </xf>
    <xf numFmtId="0" fontId="0" fillId="2" borderId="0" xfId="0" applyFill="1" applyAlignment="1">
      <alignment horizontal="center"/>
    </xf>
    <xf numFmtId="0" fontId="11" fillId="2" borderId="1" xfId="0" applyFont="1" applyFill="1" applyBorder="1" applyAlignment="1">
      <alignment horizontal="center" vertical="top" wrapText="1"/>
    </xf>
    <xf numFmtId="165" fontId="0" fillId="2" borderId="0" xfId="2" applyNumberFormat="1" applyFont="1" applyFill="1"/>
    <xf numFmtId="0" fontId="13" fillId="2" borderId="0" xfId="0" applyFont="1" applyFill="1" applyAlignment="1">
      <alignment horizontal="center" vertical="top" wrapText="1"/>
    </xf>
    <xf numFmtId="0" fontId="13" fillId="2" borderId="0" xfId="0" applyFont="1" applyFill="1" applyAlignment="1">
      <alignment vertical="top" wrapText="1"/>
    </xf>
    <xf numFmtId="0" fontId="2" fillId="2" borderId="0" xfId="0" applyFont="1" applyFill="1" applyAlignment="1">
      <alignment horizontal="center" vertical="center"/>
    </xf>
    <xf numFmtId="0" fontId="2" fillId="2" borderId="1" xfId="0" applyFont="1" applyFill="1" applyBorder="1"/>
    <xf numFmtId="9" fontId="0" fillId="2" borderId="0" xfId="3" applyFont="1" applyFill="1"/>
    <xf numFmtId="166" fontId="0" fillId="2" borderId="0" xfId="3" applyNumberFormat="1" applyFont="1" applyFill="1"/>
    <xf numFmtId="0" fontId="14" fillId="2" borderId="0" xfId="0" applyFont="1" applyFill="1" applyAlignment="1">
      <alignment horizontal="center" vertical="top" wrapText="1"/>
    </xf>
    <xf numFmtId="0" fontId="14" fillId="2" borderId="0" xfId="0" applyFont="1" applyFill="1" applyAlignment="1">
      <alignment vertical="top" wrapText="1"/>
    </xf>
    <xf numFmtId="0" fontId="2" fillId="2" borderId="0" xfId="0" applyFont="1" applyFill="1" applyAlignment="1">
      <alignment horizontal="center"/>
    </xf>
    <xf numFmtId="0" fontId="15" fillId="2" borderId="0" xfId="0" applyFont="1" applyFill="1" applyAlignment="1">
      <alignment vertical="top" wrapText="1"/>
    </xf>
    <xf numFmtId="0" fontId="16" fillId="2" borderId="0" xfId="0" applyFont="1" applyFill="1"/>
    <xf numFmtId="3" fontId="15" fillId="2" borderId="0" xfId="0" applyNumberFormat="1" applyFont="1" applyFill="1" applyAlignment="1">
      <alignment vertical="top" wrapText="1"/>
    </xf>
    <xf numFmtId="0" fontId="0" fillId="2" borderId="0" xfId="0" applyFill="1" applyAlignment="1">
      <alignment horizontal="left"/>
    </xf>
    <xf numFmtId="0" fontId="2" fillId="2" borderId="1" xfId="0" applyFont="1" applyFill="1" applyBorder="1" applyAlignment="1">
      <alignment horizontal="center"/>
    </xf>
    <xf numFmtId="0" fontId="10" fillId="2" borderId="0" xfId="0" applyFont="1" applyFill="1" applyAlignment="1">
      <alignment horizontal="left" vertical="top" wrapText="1"/>
    </xf>
    <xf numFmtId="0" fontId="0" fillId="2" borderId="0" xfId="0" applyFill="1" applyAlignment="1">
      <alignment wrapText="1"/>
    </xf>
    <xf numFmtId="0" fontId="12" fillId="2" borderId="1" xfId="5" applyFont="1" applyFill="1" applyBorder="1" applyAlignment="1"/>
    <xf numFmtId="0" fontId="2" fillId="2" borderId="6" xfId="0" applyFont="1" applyFill="1" applyBorder="1" applyAlignment="1"/>
    <xf numFmtId="0" fontId="2" fillId="2" borderId="7" xfId="0" applyFont="1" applyFill="1" applyBorder="1" applyAlignment="1"/>
    <xf numFmtId="0" fontId="2" fillId="2" borderId="6" xfId="0" applyFont="1" applyFill="1" applyBorder="1" applyAlignment="1">
      <alignment horizontal="left" vertical="top"/>
    </xf>
    <xf numFmtId="0" fontId="0" fillId="2" borderId="0" xfId="0" applyFill="1" applyBorder="1"/>
    <xf numFmtId="0" fontId="13" fillId="2" borderId="0" xfId="0" applyFont="1" applyFill="1" applyBorder="1" applyAlignment="1">
      <alignment horizontal="center" vertical="top" wrapText="1"/>
    </xf>
    <xf numFmtId="0" fontId="13" fillId="2" borderId="0" xfId="0" applyFont="1" applyFill="1" applyAlignment="1">
      <alignment horizontal="center" vertical="top" wrapText="1"/>
    </xf>
    <xf numFmtId="0" fontId="10" fillId="2" borderId="0" xfId="0" applyFont="1" applyFill="1" applyBorder="1" applyAlignment="1">
      <alignment horizontal="left" vertical="top" wrapText="1"/>
    </xf>
    <xf numFmtId="0" fontId="13" fillId="2" borderId="0" xfId="0" applyFont="1" applyFill="1" applyAlignment="1">
      <alignment horizontal="center" vertical="top" wrapText="1"/>
    </xf>
    <xf numFmtId="168" fontId="0" fillId="2" borderId="0" xfId="0" applyNumberFormat="1" applyFill="1" applyBorder="1" applyAlignment="1">
      <alignment horizontal="right"/>
    </xf>
    <xf numFmtId="167" fontId="0" fillId="2" borderId="0" xfId="0" applyNumberFormat="1" applyFill="1" applyBorder="1" applyAlignment="1">
      <alignment horizontal="right"/>
    </xf>
    <xf numFmtId="165" fontId="0" fillId="2" borderId="0" xfId="2" applyNumberFormat="1" applyFont="1" applyFill="1" applyBorder="1"/>
    <xf numFmtId="0" fontId="11" fillId="2" borderId="0" xfId="0" applyFont="1" applyFill="1" applyBorder="1" applyAlignment="1">
      <alignment horizontal="center" vertical="top" wrapText="1"/>
    </xf>
    <xf numFmtId="167" fontId="10" fillId="2" borderId="0" xfId="6" applyNumberFormat="1" applyFont="1" applyFill="1" applyBorder="1" applyAlignment="1">
      <alignment horizontal="right"/>
    </xf>
    <xf numFmtId="0" fontId="2" fillId="2" borderId="0" xfId="0" applyFont="1" applyFill="1" applyBorder="1"/>
    <xf numFmtId="0" fontId="1" fillId="2" borderId="0" xfId="0" applyFont="1" applyFill="1" applyBorder="1"/>
    <xf numFmtId="164" fontId="0" fillId="2" borderId="0" xfId="1" applyNumberFormat="1" applyFont="1" applyFill="1" applyBorder="1"/>
    <xf numFmtId="9" fontId="0" fillId="2" borderId="0" xfId="3" applyFont="1" applyFill="1" applyBorder="1"/>
    <xf numFmtId="0" fontId="0" fillId="2" borderId="0" xfId="0" applyFill="1" applyBorder="1" applyAlignment="1">
      <alignment horizontal="left"/>
    </xf>
    <xf numFmtId="166" fontId="0" fillId="2" borderId="0" xfId="3" applyNumberFormat="1" applyFont="1" applyFill="1" applyBorder="1"/>
    <xf numFmtId="0" fontId="0" fillId="2" borderId="0" xfId="0" applyFont="1" applyFill="1"/>
    <xf numFmtId="167" fontId="0" fillId="2" borderId="0" xfId="0" applyNumberFormat="1" applyFont="1" applyFill="1" applyBorder="1" applyAlignment="1">
      <alignment horizontal="right"/>
    </xf>
    <xf numFmtId="0" fontId="0" fillId="2" borderId="0" xfId="0" applyFont="1" applyFill="1" applyAlignment="1">
      <alignment horizontal="left"/>
    </xf>
    <xf numFmtId="0" fontId="0" fillId="2" borderId="0" xfId="0" applyFont="1" applyFill="1" applyBorder="1" applyAlignment="1">
      <alignment horizontal="left"/>
    </xf>
    <xf numFmtId="0" fontId="0" fillId="2" borderId="0" xfId="0" applyFont="1" applyFill="1" applyBorder="1"/>
    <xf numFmtId="167" fontId="10" fillId="4" borderId="0" xfId="6" applyNumberFormat="1" applyFont="1" applyFill="1" applyBorder="1" applyAlignment="1">
      <alignment horizontal="right"/>
    </xf>
    <xf numFmtId="0" fontId="11" fillId="2" borderId="0" xfId="0" applyFont="1" applyFill="1" applyBorder="1" applyAlignment="1">
      <alignment vertical="top" wrapText="1"/>
    </xf>
    <xf numFmtId="167" fontId="10" fillId="4" borderId="0" xfId="49" applyNumberFormat="1" applyFont="1" applyFill="1" applyBorder="1" applyAlignment="1">
      <alignment horizontal="right"/>
    </xf>
    <xf numFmtId="9" fontId="0" fillId="2" borderId="0" xfId="3" applyFont="1" applyFill="1" applyBorder="1" applyAlignment="1">
      <alignment horizontal="right"/>
    </xf>
    <xf numFmtId="0" fontId="0" fillId="3" borderId="0" xfId="0" applyFont="1" applyFill="1"/>
    <xf numFmtId="0" fontId="11" fillId="2" borderId="0" xfId="0" applyFont="1" applyFill="1" applyAlignment="1">
      <alignment vertical="top" wrapText="1"/>
    </xf>
    <xf numFmtId="0" fontId="10" fillId="2" borderId="0" xfId="0" applyFont="1" applyFill="1" applyAlignment="1">
      <alignment vertical="top" wrapText="1"/>
    </xf>
    <xf numFmtId="3" fontId="10" fillId="2" borderId="0" xfId="0" applyNumberFormat="1" applyFont="1" applyFill="1" applyAlignment="1">
      <alignment vertical="top" wrapText="1"/>
    </xf>
    <xf numFmtId="9" fontId="10" fillId="2" borderId="0" xfId="3" applyFont="1" applyFill="1" applyBorder="1" applyAlignment="1">
      <alignment horizontal="right"/>
    </xf>
    <xf numFmtId="9" fontId="0" fillId="2" borderId="0" xfId="3" applyFont="1" applyFill="1" applyAlignment="1">
      <alignment horizontal="left"/>
    </xf>
    <xf numFmtId="0" fontId="2" fillId="2" borderId="0" xfId="0" applyFont="1" applyFill="1" applyBorder="1" applyAlignment="1">
      <alignment horizontal="center" vertical="center"/>
    </xf>
    <xf numFmtId="0" fontId="2" fillId="2" borderId="0" xfId="0" applyFont="1" applyFill="1" applyAlignment="1">
      <alignment horizontal="right"/>
    </xf>
    <xf numFmtId="1" fontId="0" fillId="2" borderId="0" xfId="0" applyNumberFormat="1" applyFont="1" applyFill="1"/>
    <xf numFmtId="1" fontId="0" fillId="2" borderId="0" xfId="0" applyNumberFormat="1" applyFont="1" applyFill="1" applyBorder="1"/>
    <xf numFmtId="0" fontId="12" fillId="2" borderId="1" xfId="5" applyFont="1" applyFill="1" applyBorder="1" applyAlignment="1">
      <alignment horizontal="center"/>
    </xf>
    <xf numFmtId="0" fontId="12" fillId="2" borderId="1" xfId="5" applyFont="1" applyFill="1" applyBorder="1" applyAlignment="1">
      <alignment horizontal="center" vertical="center" wrapText="1"/>
    </xf>
    <xf numFmtId="0" fontId="2" fillId="2" borderId="1" xfId="0" applyFont="1" applyFill="1" applyBorder="1" applyAlignment="1">
      <alignment horizontal="center" vertical="center"/>
    </xf>
    <xf numFmtId="0" fontId="11" fillId="2" borderId="6" xfId="0" applyFont="1" applyFill="1" applyBorder="1" applyAlignment="1">
      <alignment horizontal="center" vertical="top" wrapText="1"/>
    </xf>
    <xf numFmtId="0" fontId="11" fillId="2" borderId="7" xfId="0" applyFont="1" applyFill="1" applyBorder="1" applyAlignment="1">
      <alignment horizontal="center" vertical="top" wrapText="1"/>
    </xf>
    <xf numFmtId="0" fontId="11" fillId="2" borderId="2" xfId="0" applyFont="1" applyFill="1" applyBorder="1" applyAlignment="1">
      <alignment horizontal="center" vertical="top" wrapText="1"/>
    </xf>
    <xf numFmtId="0" fontId="11" fillId="2" borderId="3" xfId="0" applyFont="1" applyFill="1" applyBorder="1" applyAlignment="1">
      <alignment horizontal="center" vertical="top" wrapText="1"/>
    </xf>
    <xf numFmtId="0" fontId="11" fillId="2" borderId="4" xfId="0" applyFont="1" applyFill="1" applyBorder="1" applyAlignment="1">
      <alignment horizontal="center" vertical="top" wrapText="1"/>
    </xf>
    <xf numFmtId="0" fontId="11" fillId="2" borderId="5" xfId="0" applyFont="1" applyFill="1" applyBorder="1" applyAlignment="1">
      <alignment horizontal="center" vertical="top" wrapText="1"/>
    </xf>
    <xf numFmtId="0" fontId="13" fillId="2" borderId="0" xfId="0" applyFont="1" applyFill="1" applyAlignment="1">
      <alignment horizontal="center" vertical="top" wrapText="1"/>
    </xf>
    <xf numFmtId="0" fontId="14" fillId="2" borderId="0" xfId="0" applyFont="1" applyFill="1" applyAlignment="1">
      <alignment horizontal="center" vertical="top" wrapText="1"/>
    </xf>
  </cellXfs>
  <cellStyles count="50">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 builtinId="3"/>
    <cellStyle name="Currency" xfId="2"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4" builtinId="8"/>
    <cellStyle name="Input" xfId="15" builtinId="20" customBuiltin="1"/>
    <cellStyle name="Linked Cell" xfId="18" builtinId="24" customBuiltin="1"/>
    <cellStyle name="Neutral" xfId="14" builtinId="28" customBuiltin="1"/>
    <cellStyle name="Normal" xfId="0" builtinId="0"/>
    <cellStyle name="Normal 2" xfId="5" xr:uid="{00F70917-4D7D-4875-A382-35BB1A51C3B8}"/>
    <cellStyle name="Normal 3" xfId="6" xr:uid="{A54EBFC6-0F58-4EE7-9EE9-D777D289F5EB}"/>
    <cellStyle name="Normal 3 2" xfId="49" xr:uid="{39117860-1078-4283-AFF8-AF8F063F2418}"/>
    <cellStyle name="Normal 4" xfId="48" xr:uid="{A39DB7C4-5D9B-4319-8838-89791AC45D7C}"/>
    <cellStyle name="Note" xfId="21" builtinId="10" customBuiltin="1"/>
    <cellStyle name="Output" xfId="16" builtinId="21" customBuiltin="1"/>
    <cellStyle name="Percent" xfId="3" builtinId="5"/>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colors>
    <mruColors>
      <color rgb="FF00ACD3"/>
      <color rgb="FF003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9" Type="http://schemas.openxmlformats.org/officeDocument/2006/relationships/customXml" Target="../customXml/item4.xml"/><Relationship Id="rId21" Type="http://schemas.openxmlformats.org/officeDocument/2006/relationships/externalLink" Target="externalLinks/externalLink8.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[17]A014!$L$71</c:f>
              <c:strCache>
                <c:ptCount val="1"/>
                <c:pt idx="0">
                  <c:v>Jobs gained</c:v>
                </c:pt>
              </c:strCache>
            </c:strRef>
          </c:tx>
          <c:spPr>
            <a:solidFill>
              <a:schemeClr val="accent1"/>
            </a:solidFill>
            <a:ln>
              <a:noFill/>
            </a:ln>
            <a:effectLst/>
          </c:spPr>
          <c:invertIfNegative val="0"/>
          <c:dPt>
            <c:idx val="0"/>
            <c:invertIfNegative val="0"/>
            <c:bubble3D val="0"/>
            <c:spPr>
              <a:solidFill>
                <a:srgbClr val="6AC17B"/>
              </a:solidFill>
              <a:ln>
                <a:noFill/>
              </a:ln>
              <a:effectLst/>
            </c:spPr>
            <c:extLst>
              <c:ext xmlns:c16="http://schemas.microsoft.com/office/drawing/2014/chart" uri="{C3380CC4-5D6E-409C-BE32-E72D297353CC}">
                <c16:uniqueId val="{00000001-C39E-479F-9391-94C82FCC07C7}"/>
              </c:ext>
            </c:extLst>
          </c:dPt>
          <c:cat>
            <c:multiLvlStrRef>
              <c:f>[17]A014!$J$72:$K$77</c:f>
              <c:multiLvlStrCache>
                <c:ptCount val="6"/>
                <c:lvl>
                  <c:pt idx="0">
                    <c:v>Current Policy Reference</c:v>
                  </c:pt>
                  <c:pt idx="1">
                    <c:v>Demonstration Path</c:v>
                  </c:pt>
                  <c:pt idx="2">
                    <c:v>Current Policy Reference</c:v>
                  </c:pt>
                  <c:pt idx="3">
                    <c:v>Demonstration Path</c:v>
                  </c:pt>
                  <c:pt idx="4">
                    <c:v>Current Policy Reference</c:v>
                  </c:pt>
                  <c:pt idx="5">
                    <c:v>Demonstration Path</c:v>
                  </c:pt>
                </c:lvl>
                <c:lvl>
                  <c:pt idx="0">
                    <c:v>Budget 1</c:v>
                  </c:pt>
                  <c:pt idx="2">
                    <c:v>Budget 2</c:v>
                  </c:pt>
                  <c:pt idx="4">
                    <c:v>Budget 3</c:v>
                  </c:pt>
                </c:lvl>
              </c:multiLvlStrCache>
            </c:multiLvlStrRef>
          </c:cat>
          <c:val>
            <c:numRef>
              <c:f>[17]A014!$L$72:$L$77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C39E-479F-9391-94C82FCC07C7}"/>
            </c:ext>
          </c:extLst>
        </c:ser>
        <c:ser>
          <c:idx val="1"/>
          <c:order val="1"/>
          <c:tx>
            <c:strRef>
              <c:f>[17]A014!$M$71</c:f>
              <c:strCache>
                <c:ptCount val="1"/>
                <c:pt idx="0">
                  <c:v>Jobs lost</c:v>
                </c:pt>
              </c:strCache>
            </c:strRef>
          </c:tx>
          <c:spPr>
            <a:solidFill>
              <a:srgbClr val="EF4D7F"/>
            </a:solidFill>
            <a:ln>
              <a:noFill/>
            </a:ln>
            <a:effectLst/>
          </c:spPr>
          <c:invertIfNegative val="0"/>
          <c:cat>
            <c:multiLvlStrRef>
              <c:f>[17]A014!$J$72:$K$77</c:f>
              <c:multiLvlStrCache>
                <c:ptCount val="6"/>
                <c:lvl>
                  <c:pt idx="0">
                    <c:v>Current Policy Reference</c:v>
                  </c:pt>
                  <c:pt idx="1">
                    <c:v>Demonstration Path</c:v>
                  </c:pt>
                  <c:pt idx="2">
                    <c:v>Current Policy Reference</c:v>
                  </c:pt>
                  <c:pt idx="3">
                    <c:v>Demonstration Path</c:v>
                  </c:pt>
                  <c:pt idx="4">
                    <c:v>Current Policy Reference</c:v>
                  </c:pt>
                  <c:pt idx="5">
                    <c:v>Demonstration Path</c:v>
                  </c:pt>
                </c:lvl>
                <c:lvl>
                  <c:pt idx="0">
                    <c:v>Budget 1</c:v>
                  </c:pt>
                  <c:pt idx="2">
                    <c:v>Budget 2</c:v>
                  </c:pt>
                  <c:pt idx="4">
                    <c:v>Budget 3</c:v>
                  </c:pt>
                </c:lvl>
              </c:multiLvlStrCache>
            </c:multiLvlStrRef>
          </c:cat>
          <c:val>
            <c:numRef>
              <c:f>[17]A014!$M$72:$M$77</c:f>
              <c:numCache>
                <c:formatCode>General</c:formatCode>
                <c:ptCount val="6"/>
                <c:pt idx="0">
                  <c:v>-312.75</c:v>
                </c:pt>
                <c:pt idx="1">
                  <c:v>-314.25</c:v>
                </c:pt>
                <c:pt idx="2">
                  <c:v>-148</c:v>
                </c:pt>
                <c:pt idx="3">
                  <c:v>-127.8</c:v>
                </c:pt>
                <c:pt idx="4">
                  <c:v>-168.2</c:v>
                </c:pt>
                <c:pt idx="5">
                  <c:v>-99.6</c:v>
                </c:pt>
              </c:numCache>
            </c:numRef>
          </c:val>
          <c:extLst>
            <c:ext xmlns:c16="http://schemas.microsoft.com/office/drawing/2014/chart" uri="{C3380CC4-5D6E-409C-BE32-E72D297353CC}">
              <c16:uniqueId val="{00000003-C39E-479F-9391-94C82FCC07C7}"/>
            </c:ext>
          </c:extLst>
        </c:ser>
        <c:dLbls>
          <c:showLegendKey val="0"/>
          <c:showVal val="0"/>
          <c:showCatName val="0"/>
          <c:showSerName val="0"/>
          <c:showPercent val="0"/>
          <c:showBubbleSize val="0"/>
        </c:dLbls>
        <c:gapWidth val="150"/>
        <c:overlap val="100"/>
        <c:axId val="239006752"/>
        <c:axId val="239007168"/>
      </c:barChart>
      <c:lineChart>
        <c:grouping val="stacked"/>
        <c:varyColors val="0"/>
        <c:ser>
          <c:idx val="2"/>
          <c:order val="2"/>
          <c:tx>
            <c:strRef>
              <c:f>[17]A014!$N$71</c:f>
              <c:strCache>
                <c:ptCount val="1"/>
                <c:pt idx="0">
                  <c:v>Net position</c:v>
                </c:pt>
              </c:strCache>
            </c:strRef>
          </c:tx>
          <c:spPr>
            <a:ln w="28575" cap="rnd">
              <a:noFill/>
              <a:round/>
            </a:ln>
            <a:effectLst/>
          </c:spPr>
          <c:marker>
            <c:symbol val="circle"/>
            <c:size val="5"/>
            <c:spPr>
              <a:solidFill>
                <a:srgbClr val="003A5D"/>
              </a:solidFill>
              <a:ln w="25400">
                <a:noFill/>
              </a:ln>
              <a:effectLst/>
            </c:spPr>
          </c:marker>
          <c:cat>
            <c:multiLvlStrRef>
              <c:f>[17]A014!$J$72:$K$77</c:f>
              <c:multiLvlStrCache>
                <c:ptCount val="6"/>
                <c:lvl>
                  <c:pt idx="0">
                    <c:v>Current Policy Reference</c:v>
                  </c:pt>
                  <c:pt idx="1">
                    <c:v>Demonstration Path</c:v>
                  </c:pt>
                  <c:pt idx="2">
                    <c:v>Current Policy Reference</c:v>
                  </c:pt>
                  <c:pt idx="3">
                    <c:v>Demonstration Path</c:v>
                  </c:pt>
                  <c:pt idx="4">
                    <c:v>Current Policy Reference</c:v>
                  </c:pt>
                  <c:pt idx="5">
                    <c:v>Demonstration Path</c:v>
                  </c:pt>
                </c:lvl>
                <c:lvl>
                  <c:pt idx="0">
                    <c:v>Budget 1</c:v>
                  </c:pt>
                  <c:pt idx="2">
                    <c:v>Budget 2</c:v>
                  </c:pt>
                  <c:pt idx="4">
                    <c:v>Budget 3</c:v>
                  </c:pt>
                </c:lvl>
              </c:multiLvlStrCache>
            </c:multiLvlStrRef>
          </c:cat>
          <c:val>
            <c:numRef>
              <c:f>[17]A014!$N$72:$N$77</c:f>
              <c:numCache>
                <c:formatCode>General</c:formatCode>
                <c:ptCount val="6"/>
                <c:pt idx="0">
                  <c:v>-312.75</c:v>
                </c:pt>
                <c:pt idx="1">
                  <c:v>-314.25</c:v>
                </c:pt>
                <c:pt idx="2">
                  <c:v>-148</c:v>
                </c:pt>
                <c:pt idx="3">
                  <c:v>-127.8</c:v>
                </c:pt>
                <c:pt idx="4">
                  <c:v>-168.2</c:v>
                </c:pt>
                <c:pt idx="5">
                  <c:v>-99.6</c:v>
                </c:pt>
              </c:numCache>
            </c:numRef>
          </c:val>
          <c:smooth val="0"/>
          <c:extLst>
            <c:ext xmlns:c16="http://schemas.microsoft.com/office/drawing/2014/chart" uri="{C3380CC4-5D6E-409C-BE32-E72D297353CC}">
              <c16:uniqueId val="{00000004-C39E-479F-9391-94C82FCC07C7}"/>
            </c:ext>
          </c:extLst>
        </c:ser>
        <c:dLbls>
          <c:showLegendKey val="0"/>
          <c:showVal val="0"/>
          <c:showCatName val="0"/>
          <c:showSerName val="0"/>
          <c:showPercent val="0"/>
          <c:showBubbleSize val="0"/>
        </c:dLbls>
        <c:marker val="1"/>
        <c:smooth val="0"/>
        <c:axId val="239006752"/>
        <c:axId val="239007168"/>
      </c:lineChart>
      <c:catAx>
        <c:axId val="2390067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9007168"/>
        <c:crosses val="autoZero"/>
        <c:auto val="1"/>
        <c:lblAlgn val="ctr"/>
        <c:lblOffset val="100"/>
        <c:noMultiLvlLbl val="0"/>
      </c:catAx>
      <c:valAx>
        <c:axId val="2390071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NZ"/>
                  <a:t>Average annural employment change (jobs)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9006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'[17]Oil, gas, coal'!$S$35</c:f>
              <c:strCache>
                <c:ptCount val="1"/>
                <c:pt idx="0">
                  <c:v>Jobs gained</c:v>
                </c:pt>
              </c:strCache>
            </c:strRef>
          </c:tx>
          <c:spPr>
            <a:solidFill>
              <a:srgbClr val="6AC17B"/>
            </a:solidFill>
            <a:ln>
              <a:noFill/>
            </a:ln>
            <a:effectLst/>
          </c:spPr>
          <c:invertIfNegative val="0"/>
          <c:cat>
            <c:multiLvlStrRef>
              <c:extLst>
                <c:ext xmlns:c15="http://schemas.microsoft.com/office/drawing/2012/chart" uri="{02D57815-91ED-43cb-92C2-25804820EDAC}">
                  <c15:fullRef>
                    <c15:sqref>'[17]Oil, gas, coal'!$Q$36:$R$53</c15:sqref>
                  </c15:fullRef>
                </c:ext>
              </c:extLst>
              <c:f>('[17]Oil, gas, coal'!$Q$36:$R$36,'[17]Oil, gas, coal'!$Q$41:$R$42,'[17]Oil, gas, coal'!$Q$47:$R$48,'[17]Oil, gas, coal'!$Q$53:$R$53)</c:f>
              <c:multiLvlStrCache>
                <c:ptCount val="6"/>
                <c:lvl>
                  <c:pt idx="0">
                    <c:v>Current Policy Reference</c:v>
                  </c:pt>
                  <c:pt idx="1">
                    <c:v>Demonstration Path</c:v>
                  </c:pt>
                  <c:pt idx="2">
                    <c:v>Current Policy Reference</c:v>
                  </c:pt>
                  <c:pt idx="3">
                    <c:v>Demonstration Path</c:v>
                  </c:pt>
                  <c:pt idx="4">
                    <c:v>Current Policy Reference</c:v>
                  </c:pt>
                  <c:pt idx="5">
                    <c:v>Demonstration Path</c:v>
                  </c:pt>
                </c:lvl>
                <c:lvl>
                  <c:pt idx="0">
                    <c:v>Budget 1</c:v>
                  </c:pt>
                  <c:pt idx="2">
                    <c:v>Budget 2</c:v>
                  </c:pt>
                  <c:pt idx="4">
                    <c:v>Budget 3</c:v>
                  </c:pt>
                </c:lvl>
              </c:multiLvlStrCache>
            </c:multiLvlStrRef>
          </c:cat>
          <c:val>
            <c:numRef>
              <c:extLst>
                <c:ext xmlns:c15="http://schemas.microsoft.com/office/drawing/2012/chart" uri="{02D57815-91ED-43cb-92C2-25804820EDAC}">
                  <c15:fullRef>
                    <c15:sqref>'[17]Oil, gas, coal'!$S$36:$S$53</c15:sqref>
                  </c15:fullRef>
                </c:ext>
              </c:extLst>
              <c:f>('[17]Oil, gas, coal'!$S$36,'[17]Oil, gas, coal'!$S$41:$S$42,'[17]Oil, gas, coal'!$S$47:$S$48,'[17]Oil, gas, coal'!$S$53)</c:f>
              <c:numCache>
                <c:formatCode>General</c:formatCode>
                <c:ptCount val="6"/>
                <c:pt idx="0">
                  <c:v>8.75</c:v>
                </c:pt>
                <c:pt idx="1">
                  <c:v>12</c:v>
                </c:pt>
                <c:pt idx="2">
                  <c:v>9.6</c:v>
                </c:pt>
                <c:pt idx="3">
                  <c:v>0</c:v>
                </c:pt>
                <c:pt idx="4">
                  <c:v>22.2</c:v>
                </c:pt>
                <c:pt idx="5">
                  <c:v>0</c:v>
                </c:pt>
              </c:numCache>
            </c:numRef>
          </c:val>
          <c:extLst>
            <c:ext xmlns:c16="http://schemas.microsoft.com/office/drawing/2014/chart" uri="{C3380CC4-5D6E-409C-BE32-E72D297353CC}">
              <c16:uniqueId val="{00000000-5C9C-4D8D-B5BB-AD34DBA1EF55}"/>
            </c:ext>
          </c:extLst>
        </c:ser>
        <c:ser>
          <c:idx val="1"/>
          <c:order val="1"/>
          <c:tx>
            <c:strRef>
              <c:f>'[17]Oil, gas, coal'!$T$35</c:f>
              <c:strCache>
                <c:ptCount val="1"/>
                <c:pt idx="0">
                  <c:v>Jobs lost</c:v>
                </c:pt>
              </c:strCache>
            </c:strRef>
          </c:tx>
          <c:spPr>
            <a:solidFill>
              <a:srgbClr val="EF4D7F"/>
            </a:solidFill>
            <a:ln>
              <a:noFill/>
            </a:ln>
            <a:effectLst/>
          </c:spPr>
          <c:invertIfNegative val="0"/>
          <c:cat>
            <c:multiLvlStrRef>
              <c:extLst>
                <c:ext xmlns:c15="http://schemas.microsoft.com/office/drawing/2012/chart" uri="{02D57815-91ED-43cb-92C2-25804820EDAC}">
                  <c15:fullRef>
                    <c15:sqref>'[17]Oil, gas, coal'!$Q$36:$R$53</c15:sqref>
                  </c15:fullRef>
                </c:ext>
              </c:extLst>
              <c:f>('[17]Oil, gas, coal'!$Q$36:$R$36,'[17]Oil, gas, coal'!$Q$41:$R$42,'[17]Oil, gas, coal'!$Q$47:$R$48,'[17]Oil, gas, coal'!$Q$53:$R$53)</c:f>
              <c:multiLvlStrCache>
                <c:ptCount val="6"/>
                <c:lvl>
                  <c:pt idx="0">
                    <c:v>Current Policy Reference</c:v>
                  </c:pt>
                  <c:pt idx="1">
                    <c:v>Demonstration Path</c:v>
                  </c:pt>
                  <c:pt idx="2">
                    <c:v>Current Policy Reference</c:v>
                  </c:pt>
                  <c:pt idx="3">
                    <c:v>Demonstration Path</c:v>
                  </c:pt>
                  <c:pt idx="4">
                    <c:v>Current Policy Reference</c:v>
                  </c:pt>
                  <c:pt idx="5">
                    <c:v>Demonstration Path</c:v>
                  </c:pt>
                </c:lvl>
                <c:lvl>
                  <c:pt idx="0">
                    <c:v>Budget 1</c:v>
                  </c:pt>
                  <c:pt idx="2">
                    <c:v>Budget 2</c:v>
                  </c:pt>
                  <c:pt idx="4">
                    <c:v>Budget 3</c:v>
                  </c:pt>
                </c:lvl>
              </c:multiLvlStrCache>
            </c:multiLvlStrRef>
          </c:cat>
          <c:val>
            <c:numRef>
              <c:extLst>
                <c:ext xmlns:c15="http://schemas.microsoft.com/office/drawing/2012/chart" uri="{02D57815-91ED-43cb-92C2-25804820EDAC}">
                  <c15:fullRef>
                    <c15:sqref>'[17]Oil, gas, coal'!$T$36:$T$53</c15:sqref>
                  </c15:fullRef>
                </c:ext>
              </c:extLst>
              <c:f>('[17]Oil, gas, coal'!$T$36,'[17]Oil, gas, coal'!$T$41:$T$42,'[17]Oil, gas, coal'!$T$47:$T$48,'[17]Oil, gas, coal'!$T$53)</c:f>
              <c:numCache>
                <c:formatCode>General</c:formatCode>
                <c:ptCount val="6"/>
                <c:pt idx="0">
                  <c:v>-107.75</c:v>
                </c:pt>
                <c:pt idx="1">
                  <c:v>-115.75</c:v>
                </c:pt>
                <c:pt idx="2">
                  <c:v>-28.8</c:v>
                </c:pt>
                <c:pt idx="3">
                  <c:v>-77.599999999999994</c:v>
                </c:pt>
                <c:pt idx="4">
                  <c:v>-18.600000000000001</c:v>
                </c:pt>
                <c:pt idx="5">
                  <c:v>-128.19999999999999</c:v>
                </c:pt>
              </c:numCache>
            </c:numRef>
          </c:val>
          <c:extLst>
            <c:ext xmlns:c16="http://schemas.microsoft.com/office/drawing/2014/chart" uri="{C3380CC4-5D6E-409C-BE32-E72D297353CC}">
              <c16:uniqueId val="{00000001-5C9C-4D8D-B5BB-AD34DBA1EF55}"/>
            </c:ext>
          </c:extLst>
        </c:ser>
        <c:dLbls>
          <c:showLegendKey val="0"/>
          <c:showVal val="0"/>
          <c:showCatName val="0"/>
          <c:showSerName val="0"/>
          <c:showPercent val="0"/>
          <c:showBubbleSize val="0"/>
        </c:dLbls>
        <c:gapWidth val="150"/>
        <c:overlap val="100"/>
        <c:axId val="234938000"/>
        <c:axId val="234930096"/>
      </c:barChart>
      <c:lineChart>
        <c:grouping val="stacked"/>
        <c:varyColors val="0"/>
        <c:ser>
          <c:idx val="2"/>
          <c:order val="2"/>
          <c:tx>
            <c:strRef>
              <c:f>'[17]Oil, gas, coal'!$U$35</c:f>
              <c:strCache>
                <c:ptCount val="1"/>
                <c:pt idx="0">
                  <c:v>Net position</c:v>
                </c:pt>
              </c:strCache>
            </c:strRef>
          </c:tx>
          <c:spPr>
            <a:ln w="28575" cap="rnd">
              <a:noFill/>
              <a:round/>
            </a:ln>
            <a:effectLst/>
          </c:spPr>
          <c:marker>
            <c:symbol val="circle"/>
            <c:size val="5"/>
            <c:spPr>
              <a:solidFill>
                <a:srgbClr val="003A5D"/>
              </a:solidFill>
              <a:ln w="9525">
                <a:noFill/>
              </a:ln>
              <a:effectLst/>
            </c:spPr>
          </c:marker>
          <c:cat>
            <c:multiLvlStrRef>
              <c:extLst>
                <c:ext xmlns:c15="http://schemas.microsoft.com/office/drawing/2012/chart" uri="{02D57815-91ED-43cb-92C2-25804820EDAC}">
                  <c15:fullRef>
                    <c15:sqref>'[17]Oil, gas, coal'!$Q$36:$R$53</c15:sqref>
                  </c15:fullRef>
                </c:ext>
              </c:extLst>
              <c:f>('[17]Oil, gas, coal'!$Q$36:$R$36,'[17]Oil, gas, coal'!$Q$41:$R$42,'[17]Oil, gas, coal'!$Q$47:$R$48,'[17]Oil, gas, coal'!$Q$53:$R$53)</c:f>
              <c:multiLvlStrCache>
                <c:ptCount val="6"/>
                <c:lvl>
                  <c:pt idx="0">
                    <c:v>Current Policy Reference</c:v>
                  </c:pt>
                  <c:pt idx="1">
                    <c:v>Demonstration Path</c:v>
                  </c:pt>
                  <c:pt idx="2">
                    <c:v>Current Policy Reference</c:v>
                  </c:pt>
                  <c:pt idx="3">
                    <c:v>Demonstration Path</c:v>
                  </c:pt>
                  <c:pt idx="4">
                    <c:v>Current Policy Reference</c:v>
                  </c:pt>
                  <c:pt idx="5">
                    <c:v>Demonstration Path</c:v>
                  </c:pt>
                </c:lvl>
                <c:lvl>
                  <c:pt idx="0">
                    <c:v>Budget 1</c:v>
                  </c:pt>
                  <c:pt idx="2">
                    <c:v>Budget 2</c:v>
                  </c:pt>
                  <c:pt idx="4">
                    <c:v>Budget 3</c:v>
                  </c:pt>
                </c:lvl>
              </c:multiLvlStrCache>
            </c:multiLvlStrRef>
          </c:cat>
          <c:val>
            <c:numRef>
              <c:extLst>
                <c:ext xmlns:c15="http://schemas.microsoft.com/office/drawing/2012/chart" uri="{02D57815-91ED-43cb-92C2-25804820EDAC}">
                  <c15:fullRef>
                    <c15:sqref>'[17]Oil, gas, coal'!$U$36:$U$53</c15:sqref>
                  </c15:fullRef>
                </c:ext>
              </c:extLst>
              <c:f>('[17]Oil, gas, coal'!$U$36,'[17]Oil, gas, coal'!$U$41:$U$42,'[17]Oil, gas, coal'!$U$47:$U$48,'[17]Oil, gas, coal'!$U$53)</c:f>
              <c:numCache>
                <c:formatCode>General</c:formatCode>
                <c:ptCount val="6"/>
                <c:pt idx="0">
                  <c:v>-99</c:v>
                </c:pt>
                <c:pt idx="1">
                  <c:v>-103.75</c:v>
                </c:pt>
                <c:pt idx="2">
                  <c:v>-19.200000000000003</c:v>
                </c:pt>
                <c:pt idx="3">
                  <c:v>-77.599999999999994</c:v>
                </c:pt>
                <c:pt idx="4">
                  <c:v>3.5999999999999979</c:v>
                </c:pt>
                <c:pt idx="5">
                  <c:v>-128.19999999999999</c:v>
                </c:pt>
              </c:numCache>
            </c:numRef>
          </c:val>
          <c:smooth val="0"/>
          <c:extLst>
            <c:ext xmlns:c16="http://schemas.microsoft.com/office/drawing/2014/chart" uri="{C3380CC4-5D6E-409C-BE32-E72D297353CC}">
              <c16:uniqueId val="{00000002-5C9C-4D8D-B5BB-AD34DBA1EF55}"/>
            </c:ext>
          </c:extLst>
        </c:ser>
        <c:dLbls>
          <c:showLegendKey val="0"/>
          <c:showVal val="0"/>
          <c:showCatName val="0"/>
          <c:showSerName val="0"/>
          <c:showPercent val="0"/>
          <c:showBubbleSize val="0"/>
        </c:dLbls>
        <c:marker val="1"/>
        <c:smooth val="0"/>
        <c:axId val="234938000"/>
        <c:axId val="234930096"/>
      </c:lineChart>
      <c:catAx>
        <c:axId val="23493800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b" anchorCtr="0"/>
          <a:lstStyle/>
          <a:p>
            <a:pPr>
              <a:defRPr sz="900" b="0" i="0" u="none" strike="noStrike" kern="1200" baseline="0">
                <a:solidFill>
                  <a:schemeClr val="tx1">
                    <a:lumMod val="65000"/>
                    <a:lumOff val="35000"/>
                  </a:schemeClr>
                </a:solidFill>
                <a:latin typeface="+mn-lt"/>
                <a:ea typeface="+mn-ea"/>
                <a:cs typeface="+mn-cs"/>
              </a:defRPr>
            </a:pPr>
            <a:endParaRPr lang="en-US"/>
          </a:p>
        </c:txPr>
        <c:crossAx val="234930096"/>
        <c:crosses val="autoZero"/>
        <c:auto val="1"/>
        <c:lblAlgn val="ctr"/>
        <c:lblOffset val="100"/>
        <c:noMultiLvlLbl val="0"/>
      </c:catAx>
      <c:valAx>
        <c:axId val="2349300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NZ"/>
                  <a:t>Average annual employment changes  (jobs)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4938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53938922140403"/>
          <c:y val="3.7687361083496795E-2"/>
          <c:w val="0.87103561811661712"/>
          <c:h val="0.72720744208029919"/>
        </c:manualLayout>
      </c:layout>
      <c:barChart>
        <c:barDir val="col"/>
        <c:grouping val="stacked"/>
        <c:varyColors val="0"/>
        <c:ser>
          <c:idx val="0"/>
          <c:order val="0"/>
          <c:tx>
            <c:strRef>
              <c:f>[18]Sheet1!$C$1</c:f>
              <c:strCache>
                <c:ptCount val="1"/>
                <c:pt idx="0">
                  <c:v>Budget 1</c:v>
                </c:pt>
              </c:strCache>
            </c:strRef>
          </c:tx>
          <c:spPr>
            <a:solidFill>
              <a:srgbClr val="003A5D"/>
            </a:solidFill>
            <a:ln>
              <a:noFill/>
            </a:ln>
            <a:effectLst/>
          </c:spPr>
          <c:invertIfNegative val="0"/>
          <c:cat>
            <c:strRef>
              <c:f>[18]Sheet1!$B$2:$B$17</c:f>
              <c:strCache>
                <c:ptCount val="16"/>
                <c:pt idx="0">
                  <c:v>Auckland</c:v>
                </c:pt>
                <c:pt idx="1">
                  <c:v>Bay of Plenty</c:v>
                </c:pt>
                <c:pt idx="2">
                  <c:v>Canterbury</c:v>
                </c:pt>
                <c:pt idx="3">
                  <c:v>Gisborne</c:v>
                </c:pt>
                <c:pt idx="4">
                  <c:v>Hawke's Bay</c:v>
                </c:pt>
                <c:pt idx="5">
                  <c:v>Manawatu-Whanganui</c:v>
                </c:pt>
                <c:pt idx="6">
                  <c:v>Marlborough</c:v>
                </c:pt>
                <c:pt idx="7">
                  <c:v>Nelson</c:v>
                </c:pt>
                <c:pt idx="8">
                  <c:v>Northland</c:v>
                </c:pt>
                <c:pt idx="9">
                  <c:v>Otago</c:v>
                </c:pt>
                <c:pt idx="10">
                  <c:v>Southland</c:v>
                </c:pt>
                <c:pt idx="11">
                  <c:v>Taranaki</c:v>
                </c:pt>
                <c:pt idx="12">
                  <c:v>Tasman</c:v>
                </c:pt>
                <c:pt idx="13">
                  <c:v>Waikato</c:v>
                </c:pt>
                <c:pt idx="14">
                  <c:v>Wellington</c:v>
                </c:pt>
                <c:pt idx="15">
                  <c:v>West Coast</c:v>
                </c:pt>
              </c:strCache>
            </c:strRef>
          </c:cat>
          <c:val>
            <c:numRef>
              <c:f>[18]Sheet1!$C$2:$C$17</c:f>
              <c:numCache>
                <c:formatCode>General</c:formatCode>
                <c:ptCount val="16"/>
                <c:pt idx="0">
                  <c:v>17</c:v>
                </c:pt>
                <c:pt idx="1">
                  <c:v>7</c:v>
                </c:pt>
                <c:pt idx="2">
                  <c:v>4</c:v>
                </c:pt>
                <c:pt idx="3">
                  <c:v>1</c:v>
                </c:pt>
                <c:pt idx="4">
                  <c:v>-1</c:v>
                </c:pt>
                <c:pt idx="5">
                  <c:v>-1</c:v>
                </c:pt>
                <c:pt idx="6">
                  <c:v>5</c:v>
                </c:pt>
                <c:pt idx="7">
                  <c:v>3</c:v>
                </c:pt>
                <c:pt idx="8">
                  <c:v>4</c:v>
                </c:pt>
                <c:pt idx="9">
                  <c:v>3</c:v>
                </c:pt>
                <c:pt idx="10">
                  <c:v>1</c:v>
                </c:pt>
                <c:pt idx="11">
                  <c:v>0</c:v>
                </c:pt>
                <c:pt idx="12">
                  <c:v>3</c:v>
                </c:pt>
                <c:pt idx="13">
                  <c:v>4</c:v>
                </c:pt>
                <c:pt idx="14">
                  <c:v>2</c:v>
                </c:pt>
                <c:pt idx="15">
                  <c:v>-2</c:v>
                </c:pt>
              </c:numCache>
            </c:numRef>
          </c:val>
          <c:extLst>
            <c:ext xmlns:c16="http://schemas.microsoft.com/office/drawing/2014/chart" uri="{C3380CC4-5D6E-409C-BE32-E72D297353CC}">
              <c16:uniqueId val="{00000000-680C-4BFA-9617-27F24D839384}"/>
            </c:ext>
          </c:extLst>
        </c:ser>
        <c:ser>
          <c:idx val="1"/>
          <c:order val="1"/>
          <c:tx>
            <c:strRef>
              <c:f>[18]Sheet1!$D$1</c:f>
              <c:strCache>
                <c:ptCount val="1"/>
                <c:pt idx="0">
                  <c:v>Budget 2</c:v>
                </c:pt>
              </c:strCache>
            </c:strRef>
          </c:tx>
          <c:spPr>
            <a:solidFill>
              <a:srgbClr val="5BC4BE"/>
            </a:solidFill>
            <a:ln>
              <a:noFill/>
            </a:ln>
            <a:effectLst/>
          </c:spPr>
          <c:invertIfNegative val="0"/>
          <c:cat>
            <c:strRef>
              <c:f>[18]Sheet1!$B$2:$B$17</c:f>
              <c:strCache>
                <c:ptCount val="16"/>
                <c:pt idx="0">
                  <c:v>Auckland</c:v>
                </c:pt>
                <c:pt idx="1">
                  <c:v>Bay of Plenty</c:v>
                </c:pt>
                <c:pt idx="2">
                  <c:v>Canterbury</c:v>
                </c:pt>
                <c:pt idx="3">
                  <c:v>Gisborne</c:v>
                </c:pt>
                <c:pt idx="4">
                  <c:v>Hawke's Bay</c:v>
                </c:pt>
                <c:pt idx="5">
                  <c:v>Manawatu-Whanganui</c:v>
                </c:pt>
                <c:pt idx="6">
                  <c:v>Marlborough</c:v>
                </c:pt>
                <c:pt idx="7">
                  <c:v>Nelson</c:v>
                </c:pt>
                <c:pt idx="8">
                  <c:v>Northland</c:v>
                </c:pt>
                <c:pt idx="9">
                  <c:v>Otago</c:v>
                </c:pt>
                <c:pt idx="10">
                  <c:v>Southland</c:v>
                </c:pt>
                <c:pt idx="11">
                  <c:v>Taranaki</c:v>
                </c:pt>
                <c:pt idx="12">
                  <c:v>Tasman</c:v>
                </c:pt>
                <c:pt idx="13">
                  <c:v>Waikato</c:v>
                </c:pt>
                <c:pt idx="14">
                  <c:v>Wellington</c:v>
                </c:pt>
                <c:pt idx="15">
                  <c:v>West Coast</c:v>
                </c:pt>
              </c:strCache>
            </c:strRef>
          </c:cat>
          <c:val>
            <c:numRef>
              <c:f>[18]Sheet1!$D$2:$D$17</c:f>
              <c:numCache>
                <c:formatCode>General</c:formatCode>
                <c:ptCount val="16"/>
                <c:pt idx="0">
                  <c:v>122</c:v>
                </c:pt>
                <c:pt idx="1">
                  <c:v>173</c:v>
                </c:pt>
                <c:pt idx="2">
                  <c:v>139</c:v>
                </c:pt>
                <c:pt idx="3">
                  <c:v>49</c:v>
                </c:pt>
                <c:pt idx="4">
                  <c:v>66</c:v>
                </c:pt>
                <c:pt idx="5">
                  <c:v>61</c:v>
                </c:pt>
                <c:pt idx="6">
                  <c:v>56</c:v>
                </c:pt>
                <c:pt idx="7">
                  <c:v>46</c:v>
                </c:pt>
                <c:pt idx="8">
                  <c:v>80</c:v>
                </c:pt>
                <c:pt idx="9">
                  <c:v>133</c:v>
                </c:pt>
                <c:pt idx="10">
                  <c:v>117</c:v>
                </c:pt>
                <c:pt idx="11">
                  <c:v>-13</c:v>
                </c:pt>
                <c:pt idx="12">
                  <c:v>55</c:v>
                </c:pt>
                <c:pt idx="13">
                  <c:v>111</c:v>
                </c:pt>
                <c:pt idx="14">
                  <c:v>-31</c:v>
                </c:pt>
                <c:pt idx="15">
                  <c:v>-7</c:v>
                </c:pt>
              </c:numCache>
            </c:numRef>
          </c:val>
          <c:extLst>
            <c:ext xmlns:c16="http://schemas.microsoft.com/office/drawing/2014/chart" uri="{C3380CC4-5D6E-409C-BE32-E72D297353CC}">
              <c16:uniqueId val="{00000001-680C-4BFA-9617-27F24D839384}"/>
            </c:ext>
          </c:extLst>
        </c:ser>
        <c:ser>
          <c:idx val="2"/>
          <c:order val="2"/>
          <c:tx>
            <c:strRef>
              <c:f>[18]Sheet1!$E$1</c:f>
              <c:strCache>
                <c:ptCount val="1"/>
                <c:pt idx="0">
                  <c:v>Budget 3</c:v>
                </c:pt>
              </c:strCache>
            </c:strRef>
          </c:tx>
          <c:spPr>
            <a:solidFill>
              <a:srgbClr val="EF4D7F"/>
            </a:solidFill>
            <a:ln>
              <a:noFill/>
            </a:ln>
            <a:effectLst/>
          </c:spPr>
          <c:invertIfNegative val="0"/>
          <c:cat>
            <c:strRef>
              <c:f>[18]Sheet1!$B$2:$B$17</c:f>
              <c:strCache>
                <c:ptCount val="16"/>
                <c:pt idx="0">
                  <c:v>Auckland</c:v>
                </c:pt>
                <c:pt idx="1">
                  <c:v>Bay of Plenty</c:v>
                </c:pt>
                <c:pt idx="2">
                  <c:v>Canterbury</c:v>
                </c:pt>
                <c:pt idx="3">
                  <c:v>Gisborne</c:v>
                </c:pt>
                <c:pt idx="4">
                  <c:v>Hawke's Bay</c:v>
                </c:pt>
                <c:pt idx="5">
                  <c:v>Manawatu-Whanganui</c:v>
                </c:pt>
                <c:pt idx="6">
                  <c:v>Marlborough</c:v>
                </c:pt>
                <c:pt idx="7">
                  <c:v>Nelson</c:v>
                </c:pt>
                <c:pt idx="8">
                  <c:v>Northland</c:v>
                </c:pt>
                <c:pt idx="9">
                  <c:v>Otago</c:v>
                </c:pt>
                <c:pt idx="10">
                  <c:v>Southland</c:v>
                </c:pt>
                <c:pt idx="11">
                  <c:v>Taranaki</c:v>
                </c:pt>
                <c:pt idx="12">
                  <c:v>Tasman</c:v>
                </c:pt>
                <c:pt idx="13">
                  <c:v>Waikato</c:v>
                </c:pt>
                <c:pt idx="14">
                  <c:v>Wellington</c:v>
                </c:pt>
                <c:pt idx="15">
                  <c:v>West Coast</c:v>
                </c:pt>
              </c:strCache>
            </c:strRef>
          </c:cat>
          <c:val>
            <c:numRef>
              <c:f>[18]Sheet1!$E$2:$E$17</c:f>
              <c:numCache>
                <c:formatCode>General</c:formatCode>
                <c:ptCount val="16"/>
                <c:pt idx="0">
                  <c:v>350</c:v>
                </c:pt>
                <c:pt idx="1">
                  <c:v>306</c:v>
                </c:pt>
                <c:pt idx="2">
                  <c:v>298</c:v>
                </c:pt>
                <c:pt idx="3">
                  <c:v>106</c:v>
                </c:pt>
                <c:pt idx="4">
                  <c:v>160</c:v>
                </c:pt>
                <c:pt idx="5">
                  <c:v>102</c:v>
                </c:pt>
                <c:pt idx="6">
                  <c:v>127</c:v>
                </c:pt>
                <c:pt idx="7">
                  <c:v>111</c:v>
                </c:pt>
                <c:pt idx="8">
                  <c:v>138</c:v>
                </c:pt>
                <c:pt idx="9">
                  <c:v>246</c:v>
                </c:pt>
                <c:pt idx="10">
                  <c:v>230</c:v>
                </c:pt>
                <c:pt idx="11">
                  <c:v>-51</c:v>
                </c:pt>
                <c:pt idx="12">
                  <c:v>105</c:v>
                </c:pt>
                <c:pt idx="13">
                  <c:v>129</c:v>
                </c:pt>
                <c:pt idx="14">
                  <c:v>-49</c:v>
                </c:pt>
                <c:pt idx="15">
                  <c:v>-50</c:v>
                </c:pt>
              </c:numCache>
            </c:numRef>
          </c:val>
          <c:extLst>
            <c:ext xmlns:c16="http://schemas.microsoft.com/office/drawing/2014/chart" uri="{C3380CC4-5D6E-409C-BE32-E72D297353CC}">
              <c16:uniqueId val="{00000002-680C-4BFA-9617-27F24D839384}"/>
            </c:ext>
          </c:extLst>
        </c:ser>
        <c:dLbls>
          <c:showLegendKey val="0"/>
          <c:showVal val="0"/>
          <c:showCatName val="0"/>
          <c:showSerName val="0"/>
          <c:showPercent val="0"/>
          <c:showBubbleSize val="0"/>
        </c:dLbls>
        <c:gapWidth val="150"/>
        <c:overlap val="100"/>
        <c:axId val="996857823"/>
        <c:axId val="996858655"/>
      </c:barChart>
      <c:catAx>
        <c:axId val="996857823"/>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6858655"/>
        <c:crosses val="autoZero"/>
        <c:auto val="1"/>
        <c:lblAlgn val="ctr"/>
        <c:lblOffset val="100"/>
        <c:noMultiLvlLbl val="0"/>
      </c:catAx>
      <c:valAx>
        <c:axId val="99685865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NZ"/>
                  <a:t>Net changes in</a:t>
                </a:r>
                <a:r>
                  <a:rPr lang="en-NZ" baseline="0"/>
                  <a:t> worker-jobs</a:t>
                </a:r>
                <a:endParaRPr lang="en-NZ"/>
              </a:p>
            </c:rich>
          </c:tx>
          <c:layout>
            <c:manualLayout>
              <c:xMode val="edge"/>
              <c:yMode val="edge"/>
              <c:x val="1.0804970286331712E-2"/>
              <c:y val="0.147098329481417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68578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63502</xdr:colOff>
      <xdr:row>0</xdr:row>
      <xdr:rowOff>0</xdr:rowOff>
    </xdr:from>
    <xdr:to>
      <xdr:col>2</xdr:col>
      <xdr:colOff>655149</xdr:colOff>
      <xdr:row>5</xdr:row>
      <xdr:rowOff>133350</xdr:rowOff>
    </xdr:to>
    <xdr:pic>
      <xdr:nvPicPr>
        <xdr:cNvPr id="2" name="Picture 1" descr="Logo&#10;&#10;Description automatically generated">
          <a:extLst>
            <a:ext uri="{FF2B5EF4-FFF2-40B4-BE49-F238E27FC236}">
              <a16:creationId xmlns:a16="http://schemas.microsoft.com/office/drawing/2014/main" id="{01050753-994D-435A-B998-73EAFF32E1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2" y="0"/>
          <a:ext cx="2268047" cy="1057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75</xdr:row>
      <xdr:rowOff>0</xdr:rowOff>
    </xdr:from>
    <xdr:to>
      <xdr:col>8</xdr:col>
      <xdr:colOff>202454</xdr:colOff>
      <xdr:row>97</xdr:row>
      <xdr:rowOff>106829</xdr:rowOff>
    </xdr:to>
    <xdr:graphicFrame macro="">
      <xdr:nvGraphicFramePr>
        <xdr:cNvPr id="12" name="Chart 11">
          <a:extLst>
            <a:ext uri="{FF2B5EF4-FFF2-40B4-BE49-F238E27FC236}">
              <a16:creationId xmlns:a16="http://schemas.microsoft.com/office/drawing/2014/main" id="{EB9194AD-1746-4242-8CDE-1B2A69AF9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43</xdr:row>
      <xdr:rowOff>0</xdr:rowOff>
    </xdr:from>
    <xdr:to>
      <xdr:col>6</xdr:col>
      <xdr:colOff>1019248</xdr:colOff>
      <xdr:row>62</xdr:row>
      <xdr:rowOff>55542</xdr:rowOff>
    </xdr:to>
    <xdr:graphicFrame macro="">
      <xdr:nvGraphicFramePr>
        <xdr:cNvPr id="14" name="Chart 13">
          <a:extLst>
            <a:ext uri="{FF2B5EF4-FFF2-40B4-BE49-F238E27FC236}">
              <a16:creationId xmlns:a16="http://schemas.microsoft.com/office/drawing/2014/main" id="{6E386A82-272D-4D06-808D-F76D250ACB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xdr:row>
      <xdr:rowOff>0</xdr:rowOff>
    </xdr:from>
    <xdr:to>
      <xdr:col>6</xdr:col>
      <xdr:colOff>1030941</xdr:colOff>
      <xdr:row>23</xdr:row>
      <xdr:rowOff>134470</xdr:rowOff>
    </xdr:to>
    <xdr:graphicFrame macro="">
      <xdr:nvGraphicFramePr>
        <xdr:cNvPr id="9" name="Chart 8">
          <a:extLst>
            <a:ext uri="{FF2B5EF4-FFF2-40B4-BE49-F238E27FC236}">
              <a16:creationId xmlns:a16="http://schemas.microsoft.com/office/drawing/2014/main" id="{1284D37C-9BA4-4719-8CE4-5D5E63E2A1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ULC\compareULC.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WRK\CHT\s2008weo\Ch1\fig13\Fig1_1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NRPortbl\iManage\MANNINGC\4348348_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TF3%20Tax%20monitoring\TF32%20Tax%20data\Monthis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climatechangegovt-my.sharepoint.com/personal/paul_young_climatecommission_govt_nz/Documents/Documents/Copy%20of%20MCht_v07.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AnitaKing\Downloads\prefu20-charts-data.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I:\Cfis-02\Year%20end\Current%20Form\Accounts\publishing\Account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I:\Users\mcloughlins\AppData\Roaming\Microsoft\Excel\908717_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climatechangegovt-my.sharepoint.com/personal/carly_soo_climatecommission_govt_nz/Documents/Workbook_DIME_4release_ind_graphs_alltp_rank_10MAY21%20(version%201).xlsb.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climatechangegovt-my.sharepoint.com/personal/carly_soo_climatecommission_govt_nz/Documents/Regional%20breakdow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TF1%20Tax%20forecasting\2008\NEFU\TF12%20Forecast%20outputs,%20writeups\Corp%20Tax%202008%20NEFU.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NRPortbl\iManage\HENDLED\2111259_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fis-02\Year%20end\Current%20Form\Accounts\publishing\Account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rPortbl\iManage\PARKYNO\1844681_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NrPortbl\iManage\KEENEM\763757_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rPortbl\iManage\HASLAMN\1264192_1.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2019-20\5.%20BEFU%202020\3%20-%20Finals\9%20-%20Publishing%20-%20Forecast%20Financial%20Statements\Forecast%20Financial%20Statements\1.%20Linked%20accounts\BEFU%2020%20Linked%20Account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NrPortbl\iManage\PARKYNO\1877751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EER"/>
      <sheetName val="EDNA"/>
      <sheetName val="Sheet2"/>
      <sheetName val="Sheet9"/>
      <sheetName val="ULC"/>
    </sheetNames>
    <sheetDataSet>
      <sheetData sheetId="0"/>
      <sheetData sheetId="1">
        <row r="3">
          <cell r="A3">
            <v>213</v>
          </cell>
          <cell r="B3" t="str">
            <v>Argentina</v>
          </cell>
        </row>
        <row r="4">
          <cell r="A4">
            <v>193</v>
          </cell>
          <cell r="B4" t="str">
            <v>Australia</v>
          </cell>
        </row>
        <row r="5">
          <cell r="A5">
            <v>122</v>
          </cell>
          <cell r="B5" t="str">
            <v>Austria</v>
          </cell>
        </row>
        <row r="6">
          <cell r="A6">
            <v>419</v>
          </cell>
          <cell r="B6" t="str">
            <v>Bahrain</v>
          </cell>
        </row>
        <row r="7">
          <cell r="A7">
            <v>124</v>
          </cell>
          <cell r="B7" t="str">
            <v>Belgium</v>
          </cell>
        </row>
        <row r="8">
          <cell r="A8">
            <v>223</v>
          </cell>
          <cell r="B8" t="str">
            <v>Brazil</v>
          </cell>
        </row>
        <row r="9">
          <cell r="A9">
            <v>156</v>
          </cell>
          <cell r="B9" t="str">
            <v>Canada</v>
          </cell>
        </row>
        <row r="10">
          <cell r="A10">
            <v>228</v>
          </cell>
          <cell r="B10" t="str">
            <v>Chile</v>
          </cell>
        </row>
        <row r="11">
          <cell r="A11">
            <v>924</v>
          </cell>
          <cell r="B11" t="str">
            <v>China</v>
          </cell>
        </row>
        <row r="12">
          <cell r="A12">
            <v>233</v>
          </cell>
          <cell r="B12" t="str">
            <v>Colombia</v>
          </cell>
        </row>
        <row r="13">
          <cell r="A13">
            <v>238</v>
          </cell>
          <cell r="B13" t="str">
            <v>Costa Rica</v>
          </cell>
        </row>
        <row r="14">
          <cell r="A14">
            <v>423</v>
          </cell>
          <cell r="B14" t="str">
            <v>Cyprus</v>
          </cell>
        </row>
        <row r="15">
          <cell r="A15">
            <v>935</v>
          </cell>
          <cell r="B15" t="str">
            <v>Czech Republic</v>
          </cell>
        </row>
        <row r="16">
          <cell r="A16">
            <v>128</v>
          </cell>
          <cell r="B16" t="str">
            <v>Denmark</v>
          </cell>
        </row>
        <row r="17">
          <cell r="A17">
            <v>248</v>
          </cell>
          <cell r="B17" t="str">
            <v>Ecuador</v>
          </cell>
        </row>
        <row r="18">
          <cell r="A18">
            <v>163</v>
          </cell>
          <cell r="B18" t="str">
            <v>Euro area</v>
          </cell>
        </row>
        <row r="19">
          <cell r="A19">
            <v>172</v>
          </cell>
          <cell r="B19" t="str">
            <v>Finland</v>
          </cell>
        </row>
        <row r="20">
          <cell r="A20">
            <v>132</v>
          </cell>
          <cell r="B20" t="str">
            <v>France</v>
          </cell>
        </row>
        <row r="21">
          <cell r="A21">
            <v>134</v>
          </cell>
          <cell r="B21" t="str">
            <v>Germany</v>
          </cell>
        </row>
        <row r="22">
          <cell r="A22">
            <v>174</v>
          </cell>
          <cell r="B22" t="str">
            <v>Greece</v>
          </cell>
        </row>
        <row r="23">
          <cell r="A23">
            <v>532</v>
          </cell>
          <cell r="B23" t="str">
            <v>Hong Kong SAR</v>
          </cell>
        </row>
        <row r="24">
          <cell r="A24">
            <v>944</v>
          </cell>
          <cell r="B24" t="str">
            <v>Hungary</v>
          </cell>
        </row>
        <row r="25">
          <cell r="A25">
            <v>176</v>
          </cell>
          <cell r="B25" t="str">
            <v>Iceland</v>
          </cell>
        </row>
        <row r="26">
          <cell r="A26">
            <v>534</v>
          </cell>
          <cell r="B26" t="str">
            <v>India</v>
          </cell>
        </row>
        <row r="27">
          <cell r="A27">
            <v>536</v>
          </cell>
          <cell r="B27" t="str">
            <v>Indonesia</v>
          </cell>
        </row>
        <row r="28">
          <cell r="A28">
            <v>429</v>
          </cell>
          <cell r="B28" t="str">
            <v>Iran, Islamic Rep. of</v>
          </cell>
        </row>
        <row r="29">
          <cell r="A29">
            <v>178</v>
          </cell>
          <cell r="B29" t="str">
            <v>Ireland</v>
          </cell>
        </row>
        <row r="30">
          <cell r="A30">
            <v>436</v>
          </cell>
          <cell r="B30" t="str">
            <v>Israel</v>
          </cell>
        </row>
        <row r="31">
          <cell r="A31">
            <v>136</v>
          </cell>
          <cell r="B31" t="str">
            <v>Italy</v>
          </cell>
        </row>
        <row r="32">
          <cell r="A32">
            <v>158</v>
          </cell>
          <cell r="B32" t="str">
            <v>Japan</v>
          </cell>
        </row>
        <row r="33">
          <cell r="A33">
            <v>439</v>
          </cell>
          <cell r="B33" t="str">
            <v>Jordan</v>
          </cell>
        </row>
        <row r="34">
          <cell r="A34">
            <v>664</v>
          </cell>
          <cell r="B34" t="str">
            <v>Kenya</v>
          </cell>
        </row>
        <row r="35">
          <cell r="A35">
            <v>542</v>
          </cell>
          <cell r="B35" t="str">
            <v>Korea</v>
          </cell>
        </row>
        <row r="36">
          <cell r="A36">
            <v>443</v>
          </cell>
          <cell r="B36" t="str">
            <v>Kuwait</v>
          </cell>
        </row>
        <row r="37">
          <cell r="A37">
            <v>137</v>
          </cell>
          <cell r="B37" t="str">
            <v>Luxembourg</v>
          </cell>
        </row>
        <row r="38">
          <cell r="A38">
            <v>548</v>
          </cell>
          <cell r="B38" t="str">
            <v>Malaysia</v>
          </cell>
        </row>
        <row r="39">
          <cell r="A39">
            <v>181</v>
          </cell>
          <cell r="B39" t="str">
            <v>Malta</v>
          </cell>
        </row>
        <row r="40">
          <cell r="A40">
            <v>684</v>
          </cell>
          <cell r="B40" t="str">
            <v>Mauritius</v>
          </cell>
        </row>
        <row r="41">
          <cell r="A41">
            <v>273</v>
          </cell>
          <cell r="B41" t="str">
            <v>Mexico</v>
          </cell>
        </row>
        <row r="42">
          <cell r="A42">
            <v>686</v>
          </cell>
          <cell r="B42" t="str">
            <v>Morocco</v>
          </cell>
        </row>
        <row r="43">
          <cell r="A43">
            <v>558</v>
          </cell>
          <cell r="B43" t="str">
            <v>Nepal</v>
          </cell>
        </row>
        <row r="44">
          <cell r="A44">
            <v>138</v>
          </cell>
          <cell r="B44" t="str">
            <v>Netherlands</v>
          </cell>
        </row>
        <row r="45">
          <cell r="A45">
            <v>196</v>
          </cell>
          <cell r="B45" t="str">
            <v>New Zealand</v>
          </cell>
        </row>
        <row r="46">
          <cell r="A46">
            <v>142</v>
          </cell>
          <cell r="B46" t="str">
            <v>Norway</v>
          </cell>
        </row>
        <row r="47">
          <cell r="A47">
            <v>449</v>
          </cell>
          <cell r="B47" t="str">
            <v>Oman</v>
          </cell>
        </row>
        <row r="48">
          <cell r="A48">
            <v>564</v>
          </cell>
          <cell r="B48" t="str">
            <v>Pakistan</v>
          </cell>
        </row>
        <row r="49">
          <cell r="A49">
            <v>283</v>
          </cell>
          <cell r="B49" t="str">
            <v>Panama</v>
          </cell>
        </row>
        <row r="50">
          <cell r="A50">
            <v>293</v>
          </cell>
          <cell r="B50" t="str">
            <v>Peru</v>
          </cell>
        </row>
        <row r="51">
          <cell r="A51">
            <v>566</v>
          </cell>
          <cell r="B51" t="str">
            <v>Philippines</v>
          </cell>
        </row>
        <row r="52">
          <cell r="A52">
            <v>964</v>
          </cell>
          <cell r="B52" t="str">
            <v>Poland</v>
          </cell>
        </row>
        <row r="53">
          <cell r="A53">
            <v>182</v>
          </cell>
          <cell r="B53" t="str">
            <v>Portugal</v>
          </cell>
        </row>
        <row r="54">
          <cell r="A54">
            <v>453</v>
          </cell>
          <cell r="B54" t="str">
            <v>Qatar</v>
          </cell>
        </row>
        <row r="55">
          <cell r="A55">
            <v>922</v>
          </cell>
          <cell r="B55" t="str">
            <v>Russia</v>
          </cell>
        </row>
        <row r="56">
          <cell r="A56">
            <v>456</v>
          </cell>
          <cell r="B56" t="str">
            <v>Saudi Arabia</v>
          </cell>
        </row>
        <row r="57">
          <cell r="A57">
            <v>576</v>
          </cell>
          <cell r="B57" t="str">
            <v>Singapore</v>
          </cell>
        </row>
        <row r="58">
          <cell r="A58">
            <v>936</v>
          </cell>
          <cell r="B58" t="str">
            <v>Slovak Republic</v>
          </cell>
        </row>
        <row r="59">
          <cell r="A59">
            <v>961</v>
          </cell>
          <cell r="B59" t="str">
            <v>Slovenia</v>
          </cell>
        </row>
        <row r="60">
          <cell r="A60">
            <v>199</v>
          </cell>
          <cell r="B60" t="str">
            <v>South Africa</v>
          </cell>
        </row>
        <row r="61">
          <cell r="A61">
            <v>184</v>
          </cell>
          <cell r="B61" t="str">
            <v>Spain</v>
          </cell>
        </row>
        <row r="62">
          <cell r="A62">
            <v>524</v>
          </cell>
          <cell r="B62" t="str">
            <v>Sri Lanka</v>
          </cell>
        </row>
        <row r="63">
          <cell r="A63">
            <v>144</v>
          </cell>
          <cell r="B63" t="str">
            <v>Sweden</v>
          </cell>
        </row>
        <row r="64">
          <cell r="A64">
            <v>146</v>
          </cell>
          <cell r="B64" t="str">
            <v>Switzerland</v>
          </cell>
        </row>
        <row r="65">
          <cell r="A65">
            <v>528</v>
          </cell>
          <cell r="B65" t="str">
            <v>Taiwan Province of China</v>
          </cell>
        </row>
        <row r="66">
          <cell r="A66">
            <v>578</v>
          </cell>
          <cell r="B66" t="str">
            <v>Thailand</v>
          </cell>
        </row>
        <row r="67">
          <cell r="A67">
            <v>369</v>
          </cell>
          <cell r="B67" t="str">
            <v>Trinidad and Tobago</v>
          </cell>
        </row>
        <row r="68">
          <cell r="A68">
            <v>186</v>
          </cell>
          <cell r="B68" t="str">
            <v>Turkey</v>
          </cell>
        </row>
        <row r="69">
          <cell r="A69">
            <v>466</v>
          </cell>
          <cell r="B69" t="str">
            <v>United Arab Emirates</v>
          </cell>
        </row>
        <row r="70">
          <cell r="A70">
            <v>112</v>
          </cell>
          <cell r="B70" t="str">
            <v>United Kingdom</v>
          </cell>
        </row>
        <row r="71">
          <cell r="A71">
            <v>111</v>
          </cell>
          <cell r="B71" t="str">
            <v>United States</v>
          </cell>
        </row>
        <row r="72">
          <cell r="A72">
            <v>298</v>
          </cell>
          <cell r="B72" t="str">
            <v>Uruguay</v>
          </cell>
        </row>
        <row r="73">
          <cell r="A73">
            <v>299</v>
          </cell>
          <cell r="B73" t="str">
            <v>Venezuela</v>
          </cell>
        </row>
        <row r="74">
          <cell r="A74">
            <v>698</v>
          </cell>
          <cell r="B74" t="str">
            <v>Zimbabwe</v>
          </cell>
        </row>
      </sheetData>
      <sheetData sheetId="2"/>
      <sheetData sheetId="3"/>
      <sheetData sheetId="4">
        <row r="3">
          <cell r="B3">
            <v>137</v>
          </cell>
          <cell r="E3">
            <v>111</v>
          </cell>
          <cell r="K3">
            <v>218</v>
          </cell>
        </row>
        <row r="4">
          <cell r="B4">
            <v>186</v>
          </cell>
          <cell r="E4">
            <v>112</v>
          </cell>
          <cell r="K4">
            <v>243</v>
          </cell>
          <cell r="O4">
            <v>914</v>
          </cell>
          <cell r="P4" t="str">
            <v>Albania</v>
          </cell>
        </row>
        <row r="5">
          <cell r="B5">
            <v>542</v>
          </cell>
          <cell r="E5">
            <v>122</v>
          </cell>
          <cell r="K5">
            <v>253</v>
          </cell>
          <cell r="O5">
            <v>612</v>
          </cell>
          <cell r="P5" t="str">
            <v>Algeria</v>
          </cell>
        </row>
        <row r="6">
          <cell r="B6">
            <v>528</v>
          </cell>
          <cell r="E6">
            <v>124</v>
          </cell>
          <cell r="K6">
            <v>258</v>
          </cell>
          <cell r="O6">
            <v>614</v>
          </cell>
          <cell r="P6" t="str">
            <v>Angola</v>
          </cell>
        </row>
        <row r="7">
          <cell r="B7">
            <v>532</v>
          </cell>
          <cell r="E7">
            <v>128</v>
          </cell>
          <cell r="K7">
            <v>263</v>
          </cell>
          <cell r="O7">
            <v>311</v>
          </cell>
          <cell r="P7" t="str">
            <v>Antigua and Barbuda</v>
          </cell>
        </row>
        <row r="8">
          <cell r="B8">
            <v>566</v>
          </cell>
          <cell r="E8">
            <v>132</v>
          </cell>
          <cell r="K8">
            <v>268</v>
          </cell>
          <cell r="O8">
            <v>213</v>
          </cell>
          <cell r="P8" t="str">
            <v>Argentina</v>
          </cell>
        </row>
        <row r="9">
          <cell r="B9">
            <v>213</v>
          </cell>
          <cell r="E9">
            <v>134</v>
          </cell>
          <cell r="K9">
            <v>278</v>
          </cell>
          <cell r="O9">
            <v>911</v>
          </cell>
          <cell r="P9" t="str">
            <v>Armenia</v>
          </cell>
        </row>
        <row r="10">
          <cell r="B10">
            <v>199</v>
          </cell>
          <cell r="E10">
            <v>136</v>
          </cell>
          <cell r="K10">
            <v>288</v>
          </cell>
          <cell r="O10">
            <v>193</v>
          </cell>
          <cell r="P10" t="str">
            <v>Australia</v>
          </cell>
        </row>
        <row r="11">
          <cell r="B11">
            <v>223</v>
          </cell>
          <cell r="E11">
            <v>138</v>
          </cell>
          <cell r="K11">
            <v>311</v>
          </cell>
          <cell r="O11">
            <v>122</v>
          </cell>
          <cell r="P11" t="str">
            <v>Austria</v>
          </cell>
        </row>
        <row r="12">
          <cell r="B12">
            <v>228</v>
          </cell>
          <cell r="E12">
            <v>142</v>
          </cell>
          <cell r="K12">
            <v>313</v>
          </cell>
          <cell r="O12">
            <v>912</v>
          </cell>
          <cell r="P12" t="str">
            <v>Azerbaijan</v>
          </cell>
        </row>
        <row r="13">
          <cell r="B13">
            <v>233</v>
          </cell>
          <cell r="E13">
            <v>144</v>
          </cell>
          <cell r="K13">
            <v>316</v>
          </cell>
          <cell r="O13">
            <v>313</v>
          </cell>
          <cell r="P13" t="str">
            <v>Bahamas, The</v>
          </cell>
        </row>
        <row r="14">
          <cell r="B14">
            <v>273</v>
          </cell>
          <cell r="E14">
            <v>146</v>
          </cell>
          <cell r="K14">
            <v>321</v>
          </cell>
          <cell r="O14">
            <v>419</v>
          </cell>
          <cell r="P14" t="str">
            <v>Bahrain</v>
          </cell>
        </row>
        <row r="15">
          <cell r="B15">
            <v>299</v>
          </cell>
          <cell r="E15">
            <v>156</v>
          </cell>
          <cell r="K15">
            <v>328</v>
          </cell>
          <cell r="O15">
            <v>513</v>
          </cell>
          <cell r="P15" t="str">
            <v>Bangladesh</v>
          </cell>
        </row>
        <row r="16">
          <cell r="B16">
            <v>423</v>
          </cell>
          <cell r="E16">
            <v>158</v>
          </cell>
          <cell r="K16">
            <v>336</v>
          </cell>
          <cell r="O16">
            <v>316</v>
          </cell>
          <cell r="P16" t="str">
            <v>Barbados</v>
          </cell>
        </row>
        <row r="17">
          <cell r="B17">
            <v>443</v>
          </cell>
          <cell r="E17">
            <v>172</v>
          </cell>
          <cell r="K17">
            <v>339</v>
          </cell>
          <cell r="O17">
            <v>913</v>
          </cell>
          <cell r="P17" t="str">
            <v>Belarus</v>
          </cell>
        </row>
        <row r="18">
          <cell r="B18">
            <v>534</v>
          </cell>
          <cell r="E18">
            <v>174</v>
          </cell>
          <cell r="K18">
            <v>343</v>
          </cell>
          <cell r="O18">
            <v>124</v>
          </cell>
          <cell r="P18" t="str">
            <v>Belgium</v>
          </cell>
        </row>
        <row r="19">
          <cell r="B19">
            <v>536</v>
          </cell>
          <cell r="E19">
            <v>178</v>
          </cell>
          <cell r="K19">
            <v>361</v>
          </cell>
          <cell r="O19">
            <v>339</v>
          </cell>
          <cell r="P19" t="str">
            <v>Belize</v>
          </cell>
        </row>
        <row r="20">
          <cell r="B20">
            <v>548</v>
          </cell>
          <cell r="E20">
            <v>182</v>
          </cell>
          <cell r="K20">
            <v>362</v>
          </cell>
          <cell r="O20">
            <v>638</v>
          </cell>
          <cell r="P20" t="str">
            <v>Benin</v>
          </cell>
        </row>
        <row r="21">
          <cell r="B21">
            <v>576</v>
          </cell>
          <cell r="E21">
            <v>184</v>
          </cell>
          <cell r="K21">
            <v>364</v>
          </cell>
          <cell r="O21">
            <v>514</v>
          </cell>
          <cell r="P21" t="str">
            <v>Bhutan</v>
          </cell>
        </row>
        <row r="22">
          <cell r="B22">
            <v>578</v>
          </cell>
          <cell r="E22">
            <v>193</v>
          </cell>
          <cell r="K22">
            <v>366</v>
          </cell>
          <cell r="O22">
            <v>218</v>
          </cell>
          <cell r="P22" t="str">
            <v>Bolivia</v>
          </cell>
        </row>
        <row r="23">
          <cell r="B23">
            <v>924</v>
          </cell>
          <cell r="E23">
            <v>196</v>
          </cell>
          <cell r="K23">
            <v>429</v>
          </cell>
          <cell r="O23">
            <v>616</v>
          </cell>
          <cell r="P23" t="str">
            <v>Botswana</v>
          </cell>
        </row>
        <row r="24">
          <cell r="B24">
            <v>935</v>
          </cell>
          <cell r="E24">
            <v>163</v>
          </cell>
          <cell r="K24">
            <v>446</v>
          </cell>
          <cell r="O24">
            <v>223</v>
          </cell>
          <cell r="P24" t="str">
            <v>Brazil</v>
          </cell>
        </row>
        <row r="25">
          <cell r="B25">
            <v>944</v>
          </cell>
          <cell r="E25">
            <v>137</v>
          </cell>
          <cell r="K25">
            <v>463</v>
          </cell>
          <cell r="O25">
            <v>918</v>
          </cell>
          <cell r="P25" t="str">
            <v>Bulgaria</v>
          </cell>
        </row>
        <row r="26">
          <cell r="B26">
            <v>964</v>
          </cell>
          <cell r="K26">
            <v>469</v>
          </cell>
          <cell r="O26">
            <v>748</v>
          </cell>
          <cell r="P26" t="str">
            <v>Burkina Faso</v>
          </cell>
        </row>
        <row r="27">
          <cell r="B27">
            <v>111</v>
          </cell>
          <cell r="K27">
            <v>474</v>
          </cell>
          <cell r="O27">
            <v>618</v>
          </cell>
          <cell r="P27" t="str">
            <v>Burundi</v>
          </cell>
        </row>
        <row r="28">
          <cell r="B28">
            <v>122</v>
          </cell>
          <cell r="K28">
            <v>513</v>
          </cell>
          <cell r="O28">
            <v>522</v>
          </cell>
          <cell r="P28" t="str">
            <v>Cambodia</v>
          </cell>
        </row>
        <row r="29">
          <cell r="B29">
            <v>124</v>
          </cell>
          <cell r="K29">
            <v>522</v>
          </cell>
          <cell r="O29">
            <v>622</v>
          </cell>
          <cell r="P29" t="str">
            <v>Cameroon</v>
          </cell>
        </row>
        <row r="30">
          <cell r="B30">
            <v>128</v>
          </cell>
          <cell r="K30">
            <v>544</v>
          </cell>
          <cell r="O30">
            <v>156</v>
          </cell>
          <cell r="P30" t="str">
            <v>Canada</v>
          </cell>
        </row>
        <row r="31">
          <cell r="B31">
            <v>132</v>
          </cell>
          <cell r="K31">
            <v>582</v>
          </cell>
          <cell r="O31">
            <v>624</v>
          </cell>
          <cell r="P31" t="str">
            <v>Cape Verde</v>
          </cell>
        </row>
        <row r="32">
          <cell r="B32">
            <v>134</v>
          </cell>
          <cell r="K32">
            <v>611</v>
          </cell>
          <cell r="O32">
            <v>626</v>
          </cell>
          <cell r="P32" t="str">
            <v>Central African Republic</v>
          </cell>
        </row>
        <row r="33">
          <cell r="B33">
            <v>136</v>
          </cell>
          <cell r="K33">
            <v>612</v>
          </cell>
          <cell r="O33">
            <v>628</v>
          </cell>
          <cell r="P33" t="str">
            <v>Chad</v>
          </cell>
        </row>
        <row r="34">
          <cell r="B34">
            <v>138</v>
          </cell>
          <cell r="K34">
            <v>616</v>
          </cell>
          <cell r="O34">
            <v>228</v>
          </cell>
          <cell r="P34" t="str">
            <v>Chile</v>
          </cell>
        </row>
        <row r="35">
          <cell r="B35">
            <v>142</v>
          </cell>
          <cell r="K35">
            <v>618</v>
          </cell>
          <cell r="O35">
            <v>924</v>
          </cell>
          <cell r="P35" t="str">
            <v>China</v>
          </cell>
        </row>
        <row r="36">
          <cell r="B36">
            <v>144</v>
          </cell>
          <cell r="K36">
            <v>622</v>
          </cell>
          <cell r="O36">
            <v>233</v>
          </cell>
          <cell r="P36" t="str">
            <v>Colombia</v>
          </cell>
        </row>
        <row r="37">
          <cell r="B37">
            <v>146</v>
          </cell>
          <cell r="K37">
            <v>624</v>
          </cell>
          <cell r="O37">
            <v>632</v>
          </cell>
          <cell r="P37" t="str">
            <v>Comoros</v>
          </cell>
        </row>
        <row r="38">
          <cell r="B38">
            <v>156</v>
          </cell>
          <cell r="K38">
            <v>626</v>
          </cell>
          <cell r="O38">
            <v>636</v>
          </cell>
          <cell r="P38" t="str">
            <v>Congo, Democratic Republic of</v>
          </cell>
        </row>
        <row r="39">
          <cell r="B39">
            <v>158</v>
          </cell>
          <cell r="K39">
            <v>628</v>
          </cell>
          <cell r="O39">
            <v>634</v>
          </cell>
          <cell r="P39" t="str">
            <v>Congo, Republic of</v>
          </cell>
        </row>
        <row r="40">
          <cell r="B40">
            <v>172</v>
          </cell>
          <cell r="K40">
            <v>632</v>
          </cell>
          <cell r="O40">
            <v>238</v>
          </cell>
          <cell r="P40" t="str">
            <v>Costa Rica</v>
          </cell>
        </row>
        <row r="41">
          <cell r="B41">
            <v>174</v>
          </cell>
          <cell r="K41">
            <v>634</v>
          </cell>
          <cell r="O41">
            <v>662</v>
          </cell>
          <cell r="P41" t="str">
            <v>Côte d'Ivoire</v>
          </cell>
        </row>
        <row r="42">
          <cell r="B42">
            <v>176</v>
          </cell>
          <cell r="K42">
            <v>636</v>
          </cell>
          <cell r="O42">
            <v>960</v>
          </cell>
          <cell r="P42" t="str">
            <v>Croatia</v>
          </cell>
        </row>
        <row r="43">
          <cell r="B43">
            <v>182</v>
          </cell>
          <cell r="K43">
            <v>638</v>
          </cell>
          <cell r="O43">
            <v>423</v>
          </cell>
          <cell r="P43" t="str">
            <v>Cyprus</v>
          </cell>
        </row>
        <row r="44">
          <cell r="B44">
            <v>184</v>
          </cell>
          <cell r="K44">
            <v>642</v>
          </cell>
          <cell r="O44">
            <v>935</v>
          </cell>
          <cell r="P44" t="str">
            <v>Czech Republic</v>
          </cell>
        </row>
        <row r="45">
          <cell r="B45">
            <v>369</v>
          </cell>
          <cell r="K45">
            <v>644</v>
          </cell>
          <cell r="O45">
            <v>128</v>
          </cell>
          <cell r="P45" t="str">
            <v>Denmark</v>
          </cell>
        </row>
        <row r="46">
          <cell r="B46">
            <v>449</v>
          </cell>
          <cell r="K46">
            <v>646</v>
          </cell>
          <cell r="O46">
            <v>611</v>
          </cell>
          <cell r="P46" t="str">
            <v>Djibouti</v>
          </cell>
        </row>
        <row r="47">
          <cell r="B47">
            <v>524</v>
          </cell>
          <cell r="K47">
            <v>648</v>
          </cell>
          <cell r="O47">
            <v>321</v>
          </cell>
          <cell r="P47" t="str">
            <v>Dominica</v>
          </cell>
        </row>
        <row r="48">
          <cell r="B48">
            <v>558</v>
          </cell>
          <cell r="K48">
            <v>652</v>
          </cell>
          <cell r="O48">
            <v>243</v>
          </cell>
          <cell r="P48" t="str">
            <v>Dominican Republic</v>
          </cell>
        </row>
        <row r="49">
          <cell r="B49">
            <v>961</v>
          </cell>
          <cell r="K49">
            <v>654</v>
          </cell>
          <cell r="O49">
            <v>248</v>
          </cell>
          <cell r="P49" t="str">
            <v>Ecuador</v>
          </cell>
        </row>
        <row r="50">
          <cell r="B50">
            <v>684</v>
          </cell>
          <cell r="K50">
            <v>656</v>
          </cell>
          <cell r="O50">
            <v>469</v>
          </cell>
          <cell r="P50" t="str">
            <v>Egypt</v>
          </cell>
        </row>
        <row r="51">
          <cell r="B51">
            <v>453</v>
          </cell>
          <cell r="K51">
            <v>662</v>
          </cell>
          <cell r="O51">
            <v>253</v>
          </cell>
          <cell r="P51" t="str">
            <v>El Salvador</v>
          </cell>
        </row>
        <row r="52">
          <cell r="B52">
            <v>112</v>
          </cell>
          <cell r="K52">
            <v>666</v>
          </cell>
          <cell r="O52">
            <v>642</v>
          </cell>
          <cell r="P52" t="str">
            <v>Equatorial Guinea</v>
          </cell>
        </row>
        <row r="53">
          <cell r="B53">
            <v>163</v>
          </cell>
          <cell r="K53">
            <v>672</v>
          </cell>
          <cell r="O53">
            <v>939</v>
          </cell>
          <cell r="P53" t="str">
            <v>Estonia</v>
          </cell>
        </row>
        <row r="54">
          <cell r="B54">
            <v>193</v>
          </cell>
          <cell r="K54">
            <v>674</v>
          </cell>
          <cell r="O54">
            <v>644</v>
          </cell>
          <cell r="P54" t="str">
            <v>Ethiopia</v>
          </cell>
        </row>
        <row r="55">
          <cell r="B55">
            <v>196</v>
          </cell>
          <cell r="K55">
            <v>676</v>
          </cell>
          <cell r="O55">
            <v>819</v>
          </cell>
          <cell r="P55" t="str">
            <v>Fiji</v>
          </cell>
        </row>
        <row r="56">
          <cell r="B56">
            <v>178</v>
          </cell>
          <cell r="K56">
            <v>678</v>
          </cell>
          <cell r="O56">
            <v>172</v>
          </cell>
          <cell r="P56" t="str">
            <v>Finland</v>
          </cell>
        </row>
        <row r="57">
          <cell r="B57">
            <v>181</v>
          </cell>
          <cell r="K57">
            <v>682</v>
          </cell>
          <cell r="O57">
            <v>132</v>
          </cell>
          <cell r="P57" t="str">
            <v>France</v>
          </cell>
        </row>
        <row r="58">
          <cell r="B58">
            <v>293</v>
          </cell>
          <cell r="K58">
            <v>688</v>
          </cell>
          <cell r="O58">
            <v>646</v>
          </cell>
          <cell r="P58" t="str">
            <v>Gabon</v>
          </cell>
        </row>
        <row r="59">
          <cell r="B59">
            <v>298</v>
          </cell>
          <cell r="K59">
            <v>692</v>
          </cell>
          <cell r="O59">
            <v>648</v>
          </cell>
          <cell r="P59" t="str">
            <v>Gambia, The</v>
          </cell>
        </row>
        <row r="60">
          <cell r="B60">
            <v>439</v>
          </cell>
          <cell r="K60">
            <v>694</v>
          </cell>
          <cell r="O60">
            <v>915</v>
          </cell>
          <cell r="P60" t="str">
            <v>Georgia</v>
          </cell>
        </row>
        <row r="61">
          <cell r="B61">
            <v>922</v>
          </cell>
          <cell r="K61">
            <v>714</v>
          </cell>
          <cell r="O61">
            <v>134</v>
          </cell>
          <cell r="P61" t="str">
            <v>Germany</v>
          </cell>
        </row>
        <row r="62">
          <cell r="B62">
            <v>419</v>
          </cell>
          <cell r="K62">
            <v>716</v>
          </cell>
          <cell r="O62">
            <v>652</v>
          </cell>
          <cell r="P62" t="str">
            <v>Ghana</v>
          </cell>
        </row>
        <row r="63">
          <cell r="B63">
            <v>436</v>
          </cell>
          <cell r="K63">
            <v>718</v>
          </cell>
          <cell r="O63">
            <v>174</v>
          </cell>
          <cell r="P63" t="str">
            <v>Greece</v>
          </cell>
        </row>
        <row r="64">
          <cell r="B64">
            <v>456</v>
          </cell>
          <cell r="K64">
            <v>722</v>
          </cell>
          <cell r="O64">
            <v>328</v>
          </cell>
          <cell r="P64" t="str">
            <v>Grenada</v>
          </cell>
        </row>
        <row r="65">
          <cell r="B65">
            <v>466</v>
          </cell>
          <cell r="K65">
            <v>724</v>
          </cell>
          <cell r="O65">
            <v>258</v>
          </cell>
          <cell r="P65" t="str">
            <v>Guatemala</v>
          </cell>
        </row>
        <row r="66">
          <cell r="B66">
            <v>564</v>
          </cell>
          <cell r="K66">
            <v>728</v>
          </cell>
          <cell r="O66">
            <v>656</v>
          </cell>
          <cell r="P66" t="str">
            <v>Guinea</v>
          </cell>
        </row>
        <row r="67">
          <cell r="B67">
            <v>238</v>
          </cell>
          <cell r="K67">
            <v>732</v>
          </cell>
          <cell r="O67">
            <v>654</v>
          </cell>
          <cell r="P67" t="str">
            <v>Guinea-Bissau</v>
          </cell>
        </row>
        <row r="68">
          <cell r="B68">
            <v>248</v>
          </cell>
          <cell r="K68">
            <v>734</v>
          </cell>
          <cell r="O68">
            <v>336</v>
          </cell>
          <cell r="P68" t="str">
            <v>Guyana</v>
          </cell>
        </row>
        <row r="69">
          <cell r="B69">
            <v>283</v>
          </cell>
          <cell r="K69">
            <v>738</v>
          </cell>
          <cell r="O69">
            <v>263</v>
          </cell>
          <cell r="P69" t="str">
            <v>Haiti</v>
          </cell>
        </row>
        <row r="70">
          <cell r="B70">
            <v>664</v>
          </cell>
          <cell r="K70">
            <v>742</v>
          </cell>
          <cell r="O70">
            <v>268</v>
          </cell>
          <cell r="P70" t="str">
            <v>Honduras</v>
          </cell>
        </row>
        <row r="71">
          <cell r="B71">
            <v>686</v>
          </cell>
          <cell r="K71">
            <v>744</v>
          </cell>
          <cell r="O71">
            <v>532</v>
          </cell>
          <cell r="P71" t="str">
            <v>Hong Kong SAR</v>
          </cell>
        </row>
        <row r="72">
          <cell r="B72">
            <v>698</v>
          </cell>
          <cell r="K72">
            <v>746</v>
          </cell>
          <cell r="O72">
            <v>944</v>
          </cell>
          <cell r="P72" t="str">
            <v>Hungary</v>
          </cell>
        </row>
        <row r="73">
          <cell r="B73">
            <v>918</v>
          </cell>
          <cell r="K73">
            <v>748</v>
          </cell>
          <cell r="O73">
            <v>176</v>
          </cell>
          <cell r="P73" t="str">
            <v>Iceland</v>
          </cell>
        </row>
        <row r="74">
          <cell r="B74">
            <v>926</v>
          </cell>
          <cell r="K74">
            <v>754</v>
          </cell>
          <cell r="O74">
            <v>534</v>
          </cell>
          <cell r="P74" t="str">
            <v>India</v>
          </cell>
        </row>
        <row r="75">
          <cell r="B75">
            <v>936</v>
          </cell>
          <cell r="K75">
            <v>813</v>
          </cell>
          <cell r="O75">
            <v>536</v>
          </cell>
          <cell r="P75" t="str">
            <v>Indonesia</v>
          </cell>
        </row>
        <row r="76">
          <cell r="B76">
            <v>939</v>
          </cell>
          <cell r="K76">
            <v>819</v>
          </cell>
          <cell r="O76">
            <v>429</v>
          </cell>
          <cell r="P76" t="str">
            <v>Iran, Islamic Republic of</v>
          </cell>
        </row>
        <row r="77">
          <cell r="B77">
            <v>941</v>
          </cell>
          <cell r="K77">
            <v>826</v>
          </cell>
          <cell r="O77">
            <v>433</v>
          </cell>
          <cell r="P77" t="str">
            <v>Iraq</v>
          </cell>
        </row>
        <row r="78">
          <cell r="B78">
            <v>946</v>
          </cell>
          <cell r="K78">
            <v>846</v>
          </cell>
          <cell r="O78">
            <v>178</v>
          </cell>
          <cell r="P78" t="str">
            <v>Ireland</v>
          </cell>
        </row>
        <row r="79">
          <cell r="B79">
            <v>968</v>
          </cell>
          <cell r="K79">
            <v>853</v>
          </cell>
          <cell r="O79">
            <v>436</v>
          </cell>
          <cell r="P79" t="str">
            <v>Israel</v>
          </cell>
        </row>
        <row r="80">
          <cell r="K80">
            <v>862</v>
          </cell>
          <cell r="O80">
            <v>136</v>
          </cell>
          <cell r="P80" t="str">
            <v>Italy</v>
          </cell>
        </row>
        <row r="81">
          <cell r="K81">
            <v>866</v>
          </cell>
          <cell r="O81">
            <v>343</v>
          </cell>
          <cell r="P81" t="str">
            <v>Jamaica</v>
          </cell>
        </row>
        <row r="82">
          <cell r="K82">
            <v>913</v>
          </cell>
          <cell r="O82">
            <v>158</v>
          </cell>
          <cell r="P82" t="str">
            <v>Japan</v>
          </cell>
        </row>
        <row r="83">
          <cell r="K83">
            <v>914</v>
          </cell>
          <cell r="O83">
            <v>439</v>
          </cell>
          <cell r="P83" t="str">
            <v>Jordan</v>
          </cell>
        </row>
        <row r="84">
          <cell r="K84">
            <v>923</v>
          </cell>
          <cell r="O84">
            <v>916</v>
          </cell>
          <cell r="P84" t="str">
            <v>Kazakhstan</v>
          </cell>
        </row>
        <row r="85">
          <cell r="K85">
            <v>948</v>
          </cell>
          <cell r="O85">
            <v>664</v>
          </cell>
          <cell r="P85" t="str">
            <v>Kenya</v>
          </cell>
        </row>
        <row r="86">
          <cell r="K86">
            <v>960</v>
          </cell>
          <cell r="O86">
            <v>826</v>
          </cell>
          <cell r="P86" t="str">
            <v>Kiribati</v>
          </cell>
        </row>
        <row r="87">
          <cell r="K87">
            <v>962</v>
          </cell>
          <cell r="O87">
            <v>542</v>
          </cell>
          <cell r="P87" t="str">
            <v>Korea</v>
          </cell>
        </row>
        <row r="88">
          <cell r="O88">
            <v>443</v>
          </cell>
          <cell r="P88" t="str">
            <v>Kuwait</v>
          </cell>
        </row>
        <row r="89">
          <cell r="O89">
            <v>917</v>
          </cell>
          <cell r="P89" t="str">
            <v>Kyrgyz Republic</v>
          </cell>
        </row>
        <row r="90">
          <cell r="O90">
            <v>544</v>
          </cell>
          <cell r="P90" t="str">
            <v>Lao People's Democratic Republic</v>
          </cell>
        </row>
        <row r="91">
          <cell r="O91">
            <v>941</v>
          </cell>
          <cell r="P91" t="str">
            <v>Latvia</v>
          </cell>
        </row>
        <row r="92">
          <cell r="O92">
            <v>446</v>
          </cell>
          <cell r="P92" t="str">
            <v>Lebanon</v>
          </cell>
        </row>
        <row r="93">
          <cell r="O93">
            <v>666</v>
          </cell>
          <cell r="P93" t="str">
            <v>Lesotho</v>
          </cell>
        </row>
        <row r="94">
          <cell r="O94">
            <v>672</v>
          </cell>
          <cell r="P94" t="str">
            <v>Libya</v>
          </cell>
        </row>
        <row r="95">
          <cell r="O95">
            <v>946</v>
          </cell>
          <cell r="P95" t="str">
            <v>Lithuania</v>
          </cell>
        </row>
        <row r="96">
          <cell r="O96">
            <v>137</v>
          </cell>
          <cell r="P96" t="str">
            <v>Luxembourg</v>
          </cell>
        </row>
        <row r="97">
          <cell r="O97">
            <v>962</v>
          </cell>
          <cell r="P97" t="str">
            <v>Macedonia, Former Yugoslav Republic of</v>
          </cell>
        </row>
        <row r="98">
          <cell r="O98">
            <v>674</v>
          </cell>
          <cell r="P98" t="str">
            <v>Madagascar</v>
          </cell>
        </row>
        <row r="99">
          <cell r="O99">
            <v>676</v>
          </cell>
          <cell r="P99" t="str">
            <v>Malawi</v>
          </cell>
        </row>
        <row r="100">
          <cell r="O100">
            <v>548</v>
          </cell>
          <cell r="P100" t="str">
            <v>Malaysia</v>
          </cell>
        </row>
        <row r="101">
          <cell r="O101">
            <v>556</v>
          </cell>
          <cell r="P101" t="str">
            <v>Maldives</v>
          </cell>
        </row>
        <row r="102">
          <cell r="O102">
            <v>678</v>
          </cell>
          <cell r="P102" t="str">
            <v>Mali</v>
          </cell>
        </row>
        <row r="103">
          <cell r="O103">
            <v>181</v>
          </cell>
          <cell r="P103" t="str">
            <v>Malta</v>
          </cell>
        </row>
        <row r="104">
          <cell r="O104">
            <v>682</v>
          </cell>
          <cell r="P104" t="str">
            <v>Mauritania</v>
          </cell>
        </row>
        <row r="105">
          <cell r="O105">
            <v>684</v>
          </cell>
          <cell r="P105" t="str">
            <v>Mauritius</v>
          </cell>
        </row>
        <row r="106">
          <cell r="O106">
            <v>273</v>
          </cell>
          <cell r="P106" t="str">
            <v>Mexico</v>
          </cell>
        </row>
        <row r="107">
          <cell r="O107">
            <v>921</v>
          </cell>
          <cell r="P107" t="str">
            <v>Moldova</v>
          </cell>
        </row>
        <row r="108">
          <cell r="O108">
            <v>948</v>
          </cell>
          <cell r="P108" t="str">
            <v>Mongolia</v>
          </cell>
        </row>
        <row r="109">
          <cell r="O109">
            <v>686</v>
          </cell>
          <cell r="P109" t="str">
            <v>Morocco</v>
          </cell>
        </row>
        <row r="110">
          <cell r="O110">
            <v>688</v>
          </cell>
          <cell r="P110" t="str">
            <v>Mozambique</v>
          </cell>
        </row>
        <row r="111">
          <cell r="O111">
            <v>518</v>
          </cell>
          <cell r="P111" t="str">
            <v>Myanmar</v>
          </cell>
        </row>
        <row r="112">
          <cell r="O112">
            <v>728</v>
          </cell>
          <cell r="P112" t="str">
            <v>Namibia</v>
          </cell>
        </row>
        <row r="113">
          <cell r="O113">
            <v>558</v>
          </cell>
          <cell r="P113" t="str">
            <v>Nepal</v>
          </cell>
        </row>
        <row r="114">
          <cell r="O114">
            <v>138</v>
          </cell>
          <cell r="P114" t="str">
            <v>Netherlands</v>
          </cell>
        </row>
        <row r="115">
          <cell r="O115">
            <v>353</v>
          </cell>
          <cell r="P115" t="str">
            <v>Netherlands Antilles</v>
          </cell>
        </row>
        <row r="116">
          <cell r="O116">
            <v>196</v>
          </cell>
          <cell r="P116" t="str">
            <v>New Zealand</v>
          </cell>
        </row>
        <row r="117">
          <cell r="O117">
            <v>278</v>
          </cell>
          <cell r="P117" t="str">
            <v>Nicaragua</v>
          </cell>
        </row>
        <row r="118">
          <cell r="O118">
            <v>692</v>
          </cell>
          <cell r="P118" t="str">
            <v>Niger</v>
          </cell>
        </row>
        <row r="119">
          <cell r="O119">
            <v>694</v>
          </cell>
          <cell r="P119" t="str">
            <v>Nigeria</v>
          </cell>
        </row>
        <row r="120">
          <cell r="O120">
            <v>142</v>
          </cell>
          <cell r="P120" t="str">
            <v>Norway</v>
          </cell>
        </row>
        <row r="121">
          <cell r="O121">
            <v>449</v>
          </cell>
          <cell r="P121" t="str">
            <v>Oman</v>
          </cell>
        </row>
        <row r="122">
          <cell r="O122">
            <v>564</v>
          </cell>
          <cell r="P122" t="str">
            <v>Pakistan</v>
          </cell>
        </row>
        <row r="123">
          <cell r="O123">
            <v>283</v>
          </cell>
          <cell r="P123" t="str">
            <v>Panama</v>
          </cell>
        </row>
        <row r="124">
          <cell r="O124">
            <v>853</v>
          </cell>
          <cell r="P124" t="str">
            <v>Papua New Guinea</v>
          </cell>
        </row>
        <row r="125">
          <cell r="O125">
            <v>288</v>
          </cell>
          <cell r="P125" t="str">
            <v>Paraguay</v>
          </cell>
        </row>
        <row r="126">
          <cell r="O126">
            <v>293</v>
          </cell>
          <cell r="P126" t="str">
            <v>Peru</v>
          </cell>
        </row>
        <row r="127">
          <cell r="O127">
            <v>566</v>
          </cell>
          <cell r="P127" t="str">
            <v>Philippines</v>
          </cell>
        </row>
        <row r="128">
          <cell r="O128">
            <v>964</v>
          </cell>
          <cell r="P128" t="str">
            <v>Poland</v>
          </cell>
        </row>
        <row r="129">
          <cell r="O129">
            <v>182</v>
          </cell>
          <cell r="P129" t="str">
            <v>Portugal</v>
          </cell>
        </row>
        <row r="130">
          <cell r="O130">
            <v>453</v>
          </cell>
          <cell r="P130" t="str">
            <v>Qatar</v>
          </cell>
        </row>
        <row r="131">
          <cell r="O131">
            <v>968</v>
          </cell>
          <cell r="P131" t="str">
            <v>Romania</v>
          </cell>
        </row>
        <row r="132">
          <cell r="O132">
            <v>922</v>
          </cell>
          <cell r="P132" t="str">
            <v>Russia</v>
          </cell>
        </row>
        <row r="133">
          <cell r="O133">
            <v>714</v>
          </cell>
          <cell r="P133" t="str">
            <v>Rwanda</v>
          </cell>
        </row>
        <row r="134">
          <cell r="O134">
            <v>862</v>
          </cell>
          <cell r="P134" t="str">
            <v>Samoa</v>
          </cell>
        </row>
        <row r="135">
          <cell r="O135">
            <v>716</v>
          </cell>
          <cell r="P135" t="str">
            <v>São Tomé and Príncipe</v>
          </cell>
        </row>
        <row r="136">
          <cell r="O136">
            <v>456</v>
          </cell>
          <cell r="P136" t="str">
            <v>Saudi Arabia</v>
          </cell>
        </row>
        <row r="137">
          <cell r="O137">
            <v>722</v>
          </cell>
          <cell r="P137" t="str">
            <v>Senegal</v>
          </cell>
        </row>
        <row r="138">
          <cell r="O138">
            <v>718</v>
          </cell>
          <cell r="P138" t="str">
            <v>Seychelles</v>
          </cell>
        </row>
        <row r="139">
          <cell r="O139">
            <v>724</v>
          </cell>
          <cell r="P139" t="str">
            <v>Sierra Leone</v>
          </cell>
        </row>
        <row r="140">
          <cell r="O140">
            <v>576</v>
          </cell>
          <cell r="P140" t="str">
            <v>Singapore</v>
          </cell>
        </row>
        <row r="141">
          <cell r="O141">
            <v>936</v>
          </cell>
          <cell r="P141" t="str">
            <v>Slovak Republic</v>
          </cell>
        </row>
        <row r="142">
          <cell r="O142">
            <v>961</v>
          </cell>
          <cell r="P142" t="str">
            <v>Slovenia</v>
          </cell>
        </row>
        <row r="143">
          <cell r="O143">
            <v>813</v>
          </cell>
          <cell r="P143" t="str">
            <v>Solomon Islands</v>
          </cell>
        </row>
        <row r="144">
          <cell r="O144">
            <v>199</v>
          </cell>
          <cell r="P144" t="str">
            <v>South Africa</v>
          </cell>
        </row>
        <row r="145">
          <cell r="O145">
            <v>184</v>
          </cell>
          <cell r="P145" t="str">
            <v>Spain</v>
          </cell>
        </row>
        <row r="146">
          <cell r="O146">
            <v>524</v>
          </cell>
          <cell r="P146" t="str">
            <v>Sri Lanka</v>
          </cell>
        </row>
        <row r="147">
          <cell r="O147">
            <v>361</v>
          </cell>
          <cell r="P147" t="str">
            <v>St. Kitts and Nevis</v>
          </cell>
        </row>
        <row r="148">
          <cell r="O148">
            <v>362</v>
          </cell>
          <cell r="P148" t="str">
            <v>St. Lucia</v>
          </cell>
        </row>
        <row r="149">
          <cell r="O149">
            <v>364</v>
          </cell>
          <cell r="P149" t="str">
            <v>St. Vincent and the Grenadines</v>
          </cell>
        </row>
        <row r="150">
          <cell r="O150">
            <v>732</v>
          </cell>
          <cell r="P150" t="str">
            <v>Sudan</v>
          </cell>
        </row>
        <row r="151">
          <cell r="O151">
            <v>366</v>
          </cell>
          <cell r="P151" t="str">
            <v>Suriname</v>
          </cell>
        </row>
        <row r="152">
          <cell r="O152">
            <v>734</v>
          </cell>
          <cell r="P152" t="str">
            <v>Swaziland</v>
          </cell>
        </row>
        <row r="153">
          <cell r="O153">
            <v>144</v>
          </cell>
          <cell r="P153" t="str">
            <v>Sweden</v>
          </cell>
        </row>
        <row r="154">
          <cell r="O154">
            <v>146</v>
          </cell>
          <cell r="P154" t="str">
            <v>Switzerland</v>
          </cell>
        </row>
        <row r="155">
          <cell r="O155">
            <v>463</v>
          </cell>
          <cell r="P155" t="str">
            <v>Syrian Arab Republic</v>
          </cell>
        </row>
        <row r="156">
          <cell r="O156">
            <v>528</v>
          </cell>
          <cell r="P156" t="str">
            <v>Taiwan Province of China</v>
          </cell>
        </row>
        <row r="157">
          <cell r="O157">
            <v>923</v>
          </cell>
          <cell r="P157" t="str">
            <v>Tajikistan</v>
          </cell>
        </row>
        <row r="158">
          <cell r="O158">
            <v>738</v>
          </cell>
          <cell r="P158" t="str">
            <v>Tanzania</v>
          </cell>
        </row>
        <row r="159">
          <cell r="O159">
            <v>578</v>
          </cell>
          <cell r="P159" t="str">
            <v>Thailand</v>
          </cell>
        </row>
        <row r="160">
          <cell r="O160">
            <v>742</v>
          </cell>
          <cell r="P160" t="str">
            <v>Togo</v>
          </cell>
        </row>
        <row r="161">
          <cell r="O161">
            <v>866</v>
          </cell>
          <cell r="P161" t="str">
            <v>Tonga</v>
          </cell>
        </row>
        <row r="162">
          <cell r="O162">
            <v>369</v>
          </cell>
          <cell r="P162" t="str">
            <v>Trinidad and Tobago</v>
          </cell>
        </row>
        <row r="163">
          <cell r="O163">
            <v>744</v>
          </cell>
          <cell r="P163" t="str">
            <v>Tunisia</v>
          </cell>
        </row>
        <row r="164">
          <cell r="O164">
            <v>186</v>
          </cell>
          <cell r="P164" t="str">
            <v>Turkey</v>
          </cell>
        </row>
        <row r="165">
          <cell r="O165">
            <v>925</v>
          </cell>
          <cell r="P165" t="str">
            <v>Turkmenistan</v>
          </cell>
        </row>
        <row r="166">
          <cell r="O166">
            <v>746</v>
          </cell>
          <cell r="P166" t="str">
            <v>Uganda</v>
          </cell>
        </row>
        <row r="167">
          <cell r="O167">
            <v>926</v>
          </cell>
          <cell r="P167" t="str">
            <v>Ukraine</v>
          </cell>
        </row>
        <row r="168">
          <cell r="O168">
            <v>466</v>
          </cell>
          <cell r="P168" t="str">
            <v>United Arab Emirates</v>
          </cell>
        </row>
        <row r="169">
          <cell r="O169">
            <v>112</v>
          </cell>
          <cell r="P169" t="str">
            <v>United Kingdom</v>
          </cell>
        </row>
        <row r="170">
          <cell r="O170">
            <v>111</v>
          </cell>
          <cell r="P170" t="str">
            <v>United States</v>
          </cell>
        </row>
        <row r="171">
          <cell r="O171">
            <v>298</v>
          </cell>
          <cell r="P171" t="str">
            <v>Uruguay</v>
          </cell>
        </row>
        <row r="172">
          <cell r="O172">
            <v>927</v>
          </cell>
          <cell r="P172" t="str">
            <v>Uzbekistan</v>
          </cell>
        </row>
        <row r="173">
          <cell r="O173">
            <v>846</v>
          </cell>
          <cell r="P173" t="str">
            <v>Vanuatu</v>
          </cell>
        </row>
        <row r="174">
          <cell r="O174">
            <v>299</v>
          </cell>
          <cell r="P174" t="str">
            <v>Venezuela</v>
          </cell>
        </row>
        <row r="175">
          <cell r="O175">
            <v>582</v>
          </cell>
          <cell r="P175" t="str">
            <v>Vietnam</v>
          </cell>
        </row>
        <row r="176">
          <cell r="O176">
            <v>474</v>
          </cell>
          <cell r="P176" t="str">
            <v>Yemen, Republic of</v>
          </cell>
        </row>
        <row r="177">
          <cell r="O177">
            <v>754</v>
          </cell>
          <cell r="P177" t="str">
            <v>Zambia</v>
          </cell>
        </row>
        <row r="178">
          <cell r="O178">
            <v>698</v>
          </cell>
          <cell r="P178" t="str">
            <v>Zimbabwe</v>
          </cell>
        </row>
      </sheetData>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mp NGAP (Adv&amp;Emg)"/>
      <sheetName val="Panel 1"/>
      <sheetName val="Panel 2"/>
      <sheetName val="Panel 3"/>
      <sheetName val="Panel 4"/>
      <sheetName val="Panel 5"/>
      <sheetName val="ChartData"/>
      <sheetName val="Prnt"/>
    </sheetNames>
    <sheetDataSet>
      <sheetData sheetId="0"/>
      <sheetData sheetId="1"/>
      <sheetData sheetId="2"/>
      <sheetData sheetId="3"/>
      <sheetData sheetId="4"/>
      <sheetData sheetId="5"/>
      <sheetData sheetId="6"/>
      <sheetData sheetId="7"/>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play"/>
      <sheetName val="Guide"/>
      <sheetName val="Sources"/>
      <sheetName val="Statistics NZ"/>
      <sheetName val="Population Treasury"/>
      <sheetName val="Labour Force Treasury"/>
      <sheetName val="Exogenous"/>
      <sheetName val="NZSF Adjuster"/>
      <sheetName val="Fiscal Forecast Adjuster"/>
      <sheetName val="Fiscal Outturns"/>
      <sheetName val="Economic Forecasts"/>
      <sheetName val="Fiscal Forecasts"/>
      <sheetName val="Assumptions"/>
      <sheetName val="2020 PREFU FSM"/>
      <sheetName val="Scenario"/>
      <sheetName val="Tables 2 &amp; 3"/>
      <sheetName val="Fig 2.19"/>
      <sheetName val="Fig 2.20"/>
      <sheetName val="Fig 2.21"/>
      <sheetName val="Fig 2.22"/>
      <sheetName val="Fig 2.23"/>
      <sheetName val="Fig 2.24"/>
    </sheetNames>
    <sheetDataSet>
      <sheetData sheetId="0">
        <row r="2">
          <cell r="A2" t="str">
            <v>Total Crown OBEGAL</v>
          </cell>
          <cell r="B2">
            <v>38</v>
          </cell>
        </row>
        <row r="3">
          <cell r="A3" t="str">
            <v>Net core Crown debt (excl. NZS Fund financial assets &amp; advances)</v>
          </cell>
          <cell r="B3">
            <v>75</v>
          </cell>
        </row>
        <row r="4">
          <cell r="A4" t="str">
            <v>Core Crown residual cash</v>
          </cell>
          <cell r="B4">
            <v>48</v>
          </cell>
        </row>
        <row r="5">
          <cell r="A5" t="str">
            <v>Gross sovereign-issued debt</v>
          </cell>
          <cell r="B5">
            <v>70</v>
          </cell>
        </row>
        <row r="6">
          <cell r="A6" t="str">
            <v>Core Crown revenue</v>
          </cell>
          <cell r="B6">
            <v>44</v>
          </cell>
        </row>
        <row r="7">
          <cell r="A7" t="str">
            <v>Core Crown expenses</v>
          </cell>
          <cell r="B7">
            <v>45</v>
          </cell>
        </row>
        <row r="8">
          <cell r="A8" t="str">
            <v>Core Crown operating balance</v>
          </cell>
          <cell r="B8">
            <v>46</v>
          </cell>
        </row>
        <row r="9">
          <cell r="A9" t="str">
            <v>Core Crown primary balance</v>
          </cell>
          <cell r="B9">
            <v>47</v>
          </cell>
        </row>
        <row r="10">
          <cell r="A10" t="str">
            <v>Total Crown revenue</v>
          </cell>
          <cell r="B10">
            <v>35</v>
          </cell>
        </row>
        <row r="11">
          <cell r="A11" t="str">
            <v>Total Crown expenses</v>
          </cell>
          <cell r="B11">
            <v>36</v>
          </cell>
        </row>
        <row r="12">
          <cell r="A12" t="str">
            <v>Total Crown operating balance (excluding minority interests)</v>
          </cell>
          <cell r="B12">
            <v>42</v>
          </cell>
        </row>
        <row r="13">
          <cell r="A13" t="str">
            <v>Core Crown tax revenue</v>
          </cell>
          <cell r="B13">
            <v>132</v>
          </cell>
        </row>
        <row r="14">
          <cell r="A14" t="str">
            <v>Total Crown tax revenue</v>
          </cell>
          <cell r="B14">
            <v>130</v>
          </cell>
        </row>
        <row r="15">
          <cell r="A15" t="str">
            <v>Total Crown net worth</v>
          </cell>
          <cell r="B15">
            <v>54</v>
          </cell>
        </row>
        <row r="16">
          <cell r="A16" t="str">
            <v>Total Crown net worth attributable to the Crown</v>
          </cell>
          <cell r="B16">
            <v>56</v>
          </cell>
        </row>
        <row r="17">
          <cell r="A17" t="str">
            <v>Core Crown net worth</v>
          </cell>
          <cell r="B17">
            <v>62</v>
          </cell>
        </row>
        <row r="18">
          <cell r="A18" t="str">
            <v>Total Crown borrowings</v>
          </cell>
          <cell r="B18">
            <v>67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12">
          <cell r="I12">
            <v>-3.1076805975119526E-2</v>
          </cell>
        </row>
      </sheetData>
      <sheetData sheetId="15">
        <row r="3">
          <cell r="B3" t="str">
            <v>Scenario_1</v>
          </cell>
        </row>
      </sheetData>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Adjust Lookups"/>
      <sheetName val="July 1998 Series"/>
      <sheetName val="Receipts"/>
      <sheetName val="Revenue"/>
      <sheetName val="Macros"/>
    </sheetNames>
    <sheetDataSet>
      <sheetData sheetId="0" refreshError="1"/>
      <sheetData sheetId="1" refreshError="1"/>
      <sheetData sheetId="2"/>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Calc"/>
      <sheetName val="Bespoke_1Y"/>
      <sheetName val="Bespoke_MY"/>
      <sheetName val="Compare_Item"/>
      <sheetName val="Compare_2_Scens"/>
      <sheetName val="Waterfall"/>
      <sheetName val="Saved"/>
      <sheetName val="SelectGraph"/>
      <sheetName val="GHG_metrics"/>
      <sheetName val="Defs"/>
    </sheetNames>
    <sheetDataSet>
      <sheetData sheetId="0" refreshError="1">
        <row r="2">
          <cell r="B2" t="str">
            <v>Res_202012081348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table exec summary"/>
      <sheetName val="Table 1"/>
      <sheetName val="Fig 1"/>
      <sheetName val="Data 1"/>
      <sheetName val="Table 2"/>
      <sheetName val="Fig 2"/>
      <sheetName val="Data 2"/>
      <sheetName val="Fig 3"/>
      <sheetName val="Data 3"/>
      <sheetName val="Table 1.1"/>
      <sheetName val="Figure 1.1"/>
      <sheetName val="Data 1.1"/>
      <sheetName val="Table 1.2"/>
      <sheetName val="Figure 1.2"/>
      <sheetName val="Data 1.2"/>
      <sheetName val="Figure 1.3"/>
      <sheetName val="Data 1.3"/>
      <sheetName val="Figure 1.4"/>
      <sheetName val="Data 1.4"/>
      <sheetName val="Figure 1.5"/>
      <sheetName val="Data 1.5"/>
      <sheetName val="Figure 1.6"/>
      <sheetName val="Data 1.6"/>
      <sheetName val="Figure 1.7"/>
      <sheetName val="Data 1.7"/>
      <sheetName val="Figure 1.8"/>
      <sheetName val="Data 1.8"/>
      <sheetName val="Figure 1.9"/>
      <sheetName val="Data 1.9"/>
      <sheetName val="Figure 1.10"/>
      <sheetName val="Data 1.10"/>
      <sheetName val="Figure 1.11"/>
      <sheetName val="Data 1.11"/>
      <sheetName val="Figure 1.12"/>
      <sheetName val="Figure 1.13"/>
      <sheetName val="Data 1.13"/>
      <sheetName val="Figure 1.14"/>
      <sheetName val="Data 1.14"/>
      <sheetName val="Figure 1.15"/>
      <sheetName val="Data 1.15"/>
      <sheetName val="Figure 1.16"/>
      <sheetName val="Data 1.16"/>
      <sheetName val="Figure 1.17"/>
      <sheetName val="Data 1.17"/>
      <sheetName val="Table 1.3"/>
      <sheetName val="Figure 1.18"/>
      <sheetName val="Data 1.18"/>
      <sheetName val="Figure 1.19"/>
      <sheetName val="Data 1.19"/>
      <sheetName val="Figure 1.20"/>
      <sheetName val="Data 1.20"/>
      <sheetName val="Figure 1.21"/>
      <sheetName val="Data 1.21"/>
      <sheetName val="Figure 1.22"/>
      <sheetName val="Data 1.22"/>
      <sheetName val="Figure 1.23"/>
      <sheetName val="Data 1.23"/>
      <sheetName val="Figure 1.24"/>
      <sheetName val="Data 1.24"/>
      <sheetName val="Figure 1.25"/>
      <sheetName val="Data 1.25"/>
      <sheetName val="Table 2.1"/>
      <sheetName val="Table 2.2"/>
      <sheetName val="Table 2.3"/>
      <sheetName val="Table 2.4"/>
      <sheetName val="Table 2.5"/>
      <sheetName val="Table 2.6"/>
      <sheetName val="Table 2.7"/>
      <sheetName val="Table 2.8"/>
      <sheetName val="Table 2.9"/>
      <sheetName val="Table 2.10"/>
      <sheetName val="Table 2.11"/>
      <sheetName val="Table 2.12"/>
      <sheetName val="Table 2.13"/>
      <sheetName val="Table 2.14"/>
      <sheetName val="Table 2.15"/>
      <sheetName val="Table 2.16"/>
      <sheetName val="Table 2.17"/>
      <sheetName val="Table 2.18"/>
      <sheetName val="Table 2.19"/>
      <sheetName val="Fig 2.1"/>
      <sheetName val="Data Fig 2.1"/>
      <sheetName val="Fig 2.2"/>
      <sheetName val="Data Fig 2.2"/>
      <sheetName val="Fig 2.3"/>
      <sheetName val="Data Fig 2.3"/>
      <sheetName val="Fig 2.4"/>
      <sheetName val="Data Fig 2.4"/>
      <sheetName val=" Fig 2.5"/>
      <sheetName val="Data Fig 2.5"/>
      <sheetName val="Fig 2.6"/>
      <sheetName val="Data Fig 2.6"/>
      <sheetName val="Fig 2.7"/>
      <sheetName val="Data Fig 2.7"/>
      <sheetName val="Fig 2.8"/>
      <sheetName val="Data Fig 2.8"/>
      <sheetName val="Fig 2.9"/>
      <sheetName val="Data Fig 2.9"/>
      <sheetName val="Fig 2.10"/>
      <sheetName val="Data Fig 2.10"/>
      <sheetName val="Fig 2.11"/>
      <sheetName val="Data Fig 2.11"/>
      <sheetName val="Fig 2.12"/>
      <sheetName val="Data Fig 2.12"/>
      <sheetName val="Fig 2.13"/>
      <sheetName val="Data Fig 2.13"/>
      <sheetName val="Fig 2.14"/>
      <sheetName val="Data Fig 2.14"/>
      <sheetName val="Fig 2.15"/>
      <sheetName val="Data Fig 2.15"/>
      <sheetName val="Fig 2.16"/>
      <sheetName val="Data Fig 2.16"/>
      <sheetName val="Fig 2.17"/>
      <sheetName val="Data Fig 2.17"/>
      <sheetName val="Fig 2.18"/>
      <sheetName val="Data Fig 2.18"/>
      <sheetName val="Data - Figs 2.19-2.24"/>
      <sheetName val="Fig 2.19"/>
      <sheetName val="Fig 2.20"/>
      <sheetName val="Fig 2.21"/>
      <sheetName val="Fig 2.22"/>
      <sheetName val="Fig 2.23"/>
      <sheetName val="Fig 2.24"/>
      <sheetName val="Table 3.1"/>
      <sheetName val="Table 3.2"/>
      <sheetName val="Tax revenue"/>
      <sheetName val="Tax receipts"/>
      <sheetName val="Time series - economic"/>
      <sheetName val="Time series - fis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orm"/>
      <sheetName val="Position"/>
      <sheetName val="Mvts in equity"/>
      <sheetName val="Cash flows"/>
      <sheetName val="Borrowings"/>
      <sheetName val="Mkt values"/>
      <sheetName val="Maturity"/>
      <sheetName val="Movements"/>
      <sheetName val="Commitments"/>
      <sheetName val="Notes 1-5"/>
      <sheetName val="Notes 6,7,8"/>
      <sheetName val="SOE CE Fin Perf"/>
      <sheetName val="SOE CE BS"/>
      <sheetName val="SOE CE Summary"/>
      <sheetName val="Notes 10 - 13"/>
      <sheetName val="Note 15"/>
      <sheetName val="Note 16"/>
      <sheetName val="Note 17"/>
      <sheetName val="note 19"/>
      <sheetName val="Xchecks"/>
      <sheetName val="analysis accounts"/>
      <sheetName val="consistency 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astTo02"/>
      <sheetName val="ActualTo02"/>
      <sheetName val="FcastConsol"/>
      <sheetName val="ActualConsol"/>
      <sheetName val="OpExp"/>
      <sheetName val="NetCash"/>
      <sheetName val="AdjOpExp"/>
      <sheetName val="Tax"/>
      <sheetName val="TotRec"/>
      <sheetName val="NetCashPctRec"/>
      <sheetName val="FinCost"/>
      <sheetName val="BenExp"/>
      <sheetName val="Purch"/>
      <sheetName val="PurchAdj"/>
      <sheetName val="Advances"/>
      <sheetName val="PurchInv"/>
      <sheetName val="ReportTables"/>
      <sheetName val="Tabl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
          <cell r="A2">
            <v>1</v>
          </cell>
          <cell r="B2">
            <v>12.706</v>
          </cell>
        </row>
        <row r="3">
          <cell r="A3">
            <v>2</v>
          </cell>
          <cell r="B3">
            <v>4.3029999999999999</v>
          </cell>
        </row>
        <row r="4">
          <cell r="A4">
            <v>3</v>
          </cell>
          <cell r="B4">
            <v>3.1819999999999999</v>
          </cell>
        </row>
        <row r="5">
          <cell r="A5">
            <v>4</v>
          </cell>
          <cell r="B5">
            <v>2.7759999999999998</v>
          </cell>
        </row>
        <row r="6">
          <cell r="A6">
            <v>5</v>
          </cell>
          <cell r="B6">
            <v>2.5710000000000002</v>
          </cell>
        </row>
        <row r="7">
          <cell r="A7">
            <v>6</v>
          </cell>
          <cell r="B7">
            <v>2.4470000000000001</v>
          </cell>
        </row>
        <row r="8">
          <cell r="A8">
            <v>7</v>
          </cell>
          <cell r="B8">
            <v>2.3650000000000002</v>
          </cell>
        </row>
        <row r="9">
          <cell r="A9">
            <v>8</v>
          </cell>
          <cell r="B9">
            <v>2.306</v>
          </cell>
        </row>
        <row r="10">
          <cell r="A10">
            <v>9</v>
          </cell>
          <cell r="B10">
            <v>2.262</v>
          </cell>
        </row>
        <row r="11">
          <cell r="A11">
            <v>10</v>
          </cell>
          <cell r="B11">
            <v>2.2280000000000002</v>
          </cell>
        </row>
        <row r="12">
          <cell r="A12">
            <v>11</v>
          </cell>
          <cell r="B12">
            <v>2.2010000000000001</v>
          </cell>
        </row>
        <row r="13">
          <cell r="A13">
            <v>12</v>
          </cell>
          <cell r="B13">
            <v>2.1789999999999998</v>
          </cell>
        </row>
        <row r="14">
          <cell r="A14">
            <v>13</v>
          </cell>
          <cell r="B14">
            <v>2.16</v>
          </cell>
        </row>
        <row r="15">
          <cell r="A15">
            <v>14</v>
          </cell>
          <cell r="B15">
            <v>2.145</v>
          </cell>
        </row>
        <row r="16">
          <cell r="A16">
            <v>15</v>
          </cell>
          <cell r="B16">
            <v>2.1309999999999998</v>
          </cell>
        </row>
        <row r="17">
          <cell r="A17">
            <v>16</v>
          </cell>
          <cell r="B17">
            <v>2.12</v>
          </cell>
        </row>
        <row r="18">
          <cell r="A18">
            <v>17</v>
          </cell>
          <cell r="B18">
            <v>2.11</v>
          </cell>
        </row>
        <row r="19">
          <cell r="A19">
            <v>18</v>
          </cell>
          <cell r="B19">
            <v>2.101</v>
          </cell>
        </row>
        <row r="20">
          <cell r="A20">
            <v>19</v>
          </cell>
          <cell r="B20">
            <v>2.093</v>
          </cell>
        </row>
        <row r="21">
          <cell r="A21">
            <v>20</v>
          </cell>
          <cell r="B21">
            <v>2.0859999999999999</v>
          </cell>
        </row>
        <row r="22">
          <cell r="A22">
            <v>21</v>
          </cell>
          <cell r="B22">
            <v>2.08</v>
          </cell>
        </row>
        <row r="23">
          <cell r="A23">
            <v>22</v>
          </cell>
          <cell r="B23">
            <v>2.0739999999999998</v>
          </cell>
        </row>
        <row r="24">
          <cell r="A24">
            <v>23</v>
          </cell>
          <cell r="B24">
            <v>2.069</v>
          </cell>
        </row>
        <row r="25">
          <cell r="A25">
            <v>24</v>
          </cell>
          <cell r="B25">
            <v>2.0640000000000001</v>
          </cell>
        </row>
        <row r="26">
          <cell r="A26">
            <v>25</v>
          </cell>
          <cell r="B26">
            <v>2.06</v>
          </cell>
        </row>
        <row r="27">
          <cell r="A27">
            <v>26</v>
          </cell>
          <cell r="B27">
            <v>2.056</v>
          </cell>
        </row>
        <row r="28">
          <cell r="A28">
            <v>27</v>
          </cell>
          <cell r="B28">
            <v>2.052</v>
          </cell>
        </row>
        <row r="29">
          <cell r="A29">
            <v>28</v>
          </cell>
          <cell r="B29">
            <v>2.048</v>
          </cell>
        </row>
        <row r="30">
          <cell r="A30">
            <v>29</v>
          </cell>
          <cell r="B30">
            <v>2.0449999999999999</v>
          </cell>
        </row>
        <row r="31">
          <cell r="A31">
            <v>30</v>
          </cell>
          <cell r="B31">
            <v>2.0419999999999998</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_graphs_alltp_rank4_10MAY21_"/>
      <sheetName val="Sheet9"/>
      <sheetName val="Oil, gas, coal"/>
      <sheetName val="A014"/>
      <sheetName val="Regions"/>
      <sheetName val="Sheet1"/>
      <sheetName val="Net Positive"/>
      <sheetName val="OLD RESULTS_industry ranking"/>
      <sheetName val="Net Negative"/>
      <sheetName val="OLD RESULTS"/>
      <sheetName val="Sheet2"/>
      <sheetName val="RegionGraphs"/>
      <sheetName val="ind_graphs_toprank_10MAY21_4rel"/>
      <sheetName val="Report 7 - HQual"/>
      <sheetName val="ENZ data"/>
    </sheetNames>
    <sheetDataSet>
      <sheetData sheetId="0"/>
      <sheetData sheetId="1"/>
      <sheetData sheetId="2">
        <row r="35">
          <cell r="S35" t="str">
            <v>Jobs gained</v>
          </cell>
          <cell r="T35" t="str">
            <v>Jobs lost</v>
          </cell>
          <cell r="U35" t="str">
            <v>Net position</v>
          </cell>
        </row>
        <row r="36">
          <cell r="Q36" t="str">
            <v>Budget 1</v>
          </cell>
          <cell r="R36" t="str">
            <v>Current Policy Reference</v>
          </cell>
          <cell r="S36">
            <v>8.75</v>
          </cell>
          <cell r="T36">
            <v>-107.75</v>
          </cell>
          <cell r="U36">
            <v>-99</v>
          </cell>
        </row>
        <row r="37">
          <cell r="R37" t="str">
            <v>TP1</v>
          </cell>
          <cell r="S37">
            <v>27</v>
          </cell>
          <cell r="T37">
            <v>-107.5</v>
          </cell>
          <cell r="U37">
            <v>-80.5</v>
          </cell>
        </row>
        <row r="38">
          <cell r="R38" t="str">
            <v>TP2</v>
          </cell>
          <cell r="S38">
            <v>27.25</v>
          </cell>
          <cell r="T38">
            <v>-106.5</v>
          </cell>
          <cell r="U38">
            <v>-79.25</v>
          </cell>
        </row>
        <row r="39">
          <cell r="R39" t="str">
            <v>TP3</v>
          </cell>
          <cell r="S39">
            <v>24.25</v>
          </cell>
          <cell r="T39">
            <v>-446</v>
          </cell>
          <cell r="U39">
            <v>-421.75</v>
          </cell>
        </row>
        <row r="40">
          <cell r="R40" t="str">
            <v>TP4</v>
          </cell>
          <cell r="S40">
            <v>16</v>
          </cell>
          <cell r="T40">
            <v>-150.25</v>
          </cell>
          <cell r="U40">
            <v>-134.25</v>
          </cell>
        </row>
        <row r="41">
          <cell r="R41" t="str">
            <v>Demonstration Path</v>
          </cell>
          <cell r="S41">
            <v>12</v>
          </cell>
          <cell r="T41">
            <v>-115.75</v>
          </cell>
          <cell r="U41">
            <v>-103.75</v>
          </cell>
        </row>
        <row r="42">
          <cell r="Q42" t="str">
            <v>Budget 2</v>
          </cell>
          <cell r="R42" t="str">
            <v>Current Policy Reference</v>
          </cell>
          <cell r="S42">
            <v>9.6</v>
          </cell>
          <cell r="T42">
            <v>-28.8</v>
          </cell>
          <cell r="U42">
            <v>-19.200000000000003</v>
          </cell>
        </row>
        <row r="43">
          <cell r="R43" t="str">
            <v>TP1</v>
          </cell>
          <cell r="S43">
            <v>2.4</v>
          </cell>
          <cell r="T43">
            <v>-63.8</v>
          </cell>
          <cell r="U43">
            <v>-61.4</v>
          </cell>
        </row>
        <row r="44">
          <cell r="R44" t="str">
            <v>TP2</v>
          </cell>
          <cell r="S44">
            <v>2.8</v>
          </cell>
          <cell r="T44">
            <v>-64.400000000000006</v>
          </cell>
          <cell r="U44">
            <v>-61.600000000000009</v>
          </cell>
        </row>
        <row r="45">
          <cell r="R45" t="str">
            <v>TP3</v>
          </cell>
          <cell r="S45">
            <v>1.4</v>
          </cell>
          <cell r="T45">
            <v>-81.2</v>
          </cell>
          <cell r="U45">
            <v>-79.8</v>
          </cell>
        </row>
        <row r="46">
          <cell r="R46" t="str">
            <v>TP4</v>
          </cell>
          <cell r="S46">
            <v>0.6</v>
          </cell>
          <cell r="T46">
            <v>-197</v>
          </cell>
          <cell r="U46">
            <v>-196.4</v>
          </cell>
        </row>
        <row r="47">
          <cell r="R47" t="str">
            <v>Demonstration Path</v>
          </cell>
          <cell r="S47">
            <v>0</v>
          </cell>
          <cell r="T47">
            <v>-77.599999999999994</v>
          </cell>
          <cell r="U47">
            <v>-77.599999999999994</v>
          </cell>
        </row>
        <row r="48">
          <cell r="Q48" t="str">
            <v>Budget 3</v>
          </cell>
          <cell r="R48" t="str">
            <v>Current Policy Reference</v>
          </cell>
          <cell r="S48">
            <v>22.2</v>
          </cell>
          <cell r="T48">
            <v>-18.600000000000001</v>
          </cell>
          <cell r="U48">
            <v>3.5999999999999979</v>
          </cell>
        </row>
        <row r="49">
          <cell r="R49" t="str">
            <v>TP1</v>
          </cell>
          <cell r="S49">
            <v>0.8</v>
          </cell>
          <cell r="T49">
            <v>-75.599999999999994</v>
          </cell>
          <cell r="U49">
            <v>-74.8</v>
          </cell>
        </row>
        <row r="50">
          <cell r="R50" t="str">
            <v>TP2</v>
          </cell>
          <cell r="S50">
            <v>0.8</v>
          </cell>
          <cell r="T50">
            <v>-74.2</v>
          </cell>
          <cell r="U50">
            <v>-73.400000000000006</v>
          </cell>
        </row>
        <row r="51">
          <cell r="R51" t="str">
            <v>TP3</v>
          </cell>
          <cell r="S51">
            <v>0</v>
          </cell>
          <cell r="T51">
            <v>-101.2</v>
          </cell>
          <cell r="U51">
            <v>-101.2</v>
          </cell>
        </row>
        <row r="52">
          <cell r="R52" t="str">
            <v>TP4</v>
          </cell>
          <cell r="S52">
            <v>0</v>
          </cell>
          <cell r="T52">
            <v>-79.400000000000006</v>
          </cell>
          <cell r="U52">
            <v>-79.400000000000006</v>
          </cell>
        </row>
        <row r="53">
          <cell r="R53" t="str">
            <v>Demonstration Path</v>
          </cell>
          <cell r="S53">
            <v>0</v>
          </cell>
          <cell r="T53">
            <v>-128.19999999999999</v>
          </cell>
          <cell r="U53">
            <v>-128.19999999999999</v>
          </cell>
        </row>
      </sheetData>
      <sheetData sheetId="3">
        <row r="71">
          <cell r="L71" t="str">
            <v>Jobs gained</v>
          </cell>
          <cell r="M71" t="str">
            <v>Jobs lost</v>
          </cell>
          <cell r="N71" t="str">
            <v>Net position</v>
          </cell>
        </row>
        <row r="72">
          <cell r="J72" t="str">
            <v>Budget 1</v>
          </cell>
          <cell r="K72" t="str">
            <v>Current Policy Reference</v>
          </cell>
          <cell r="L72">
            <v>0</v>
          </cell>
          <cell r="M72">
            <v>-312.75</v>
          </cell>
          <cell r="N72">
            <v>-312.75</v>
          </cell>
        </row>
        <row r="73">
          <cell r="K73" t="str">
            <v>Demonstration Path</v>
          </cell>
          <cell r="L73">
            <v>0</v>
          </cell>
          <cell r="M73">
            <v>-314.25</v>
          </cell>
          <cell r="N73">
            <v>-314.25</v>
          </cell>
        </row>
        <row r="74">
          <cell r="J74" t="str">
            <v>Budget 2</v>
          </cell>
          <cell r="K74" t="str">
            <v>Current Policy Reference</v>
          </cell>
          <cell r="L74">
            <v>0</v>
          </cell>
          <cell r="M74">
            <v>-148</v>
          </cell>
          <cell r="N74">
            <v>-148</v>
          </cell>
        </row>
        <row r="75">
          <cell r="K75" t="str">
            <v>Demonstration Path</v>
          </cell>
          <cell r="L75">
            <v>0</v>
          </cell>
          <cell r="M75">
            <v>-127.8</v>
          </cell>
          <cell r="N75">
            <v>-127.8</v>
          </cell>
        </row>
        <row r="76">
          <cell r="J76" t="str">
            <v>Budget 3</v>
          </cell>
          <cell r="K76" t="str">
            <v>Current Policy Reference</v>
          </cell>
          <cell r="L76">
            <v>0</v>
          </cell>
          <cell r="M76">
            <v>-168.2</v>
          </cell>
          <cell r="N76">
            <v>-168.2</v>
          </cell>
        </row>
        <row r="77">
          <cell r="K77" t="str">
            <v>Demonstration Path</v>
          </cell>
          <cell r="L77">
            <v>0</v>
          </cell>
          <cell r="M77">
            <v>-99.6</v>
          </cell>
          <cell r="N77">
            <v>-99.6</v>
          </cell>
        </row>
      </sheetData>
      <sheetData sheetId="4"/>
      <sheetData sheetId="5"/>
      <sheetData sheetId="6"/>
      <sheetData sheetId="7"/>
      <sheetData sheetId="8"/>
      <sheetData sheetId="9"/>
      <sheetData sheetId="10"/>
      <sheetData sheetId="11"/>
      <sheetData sheetId="12"/>
      <sheetData sheetId="13"/>
      <sheetData sheetId="14">
        <row r="30">
          <cell r="AG30">
            <v>2020</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er_sim_region_20210510 (003"/>
      <sheetName val="Sheet1"/>
    </sheetNames>
    <sheetDataSet>
      <sheetData sheetId="0"/>
      <sheetData sheetId="1">
        <row r="1">
          <cell r="C1" t="str">
            <v>Budget 1</v>
          </cell>
          <cell r="D1" t="str">
            <v>Budget 2</v>
          </cell>
          <cell r="E1" t="str">
            <v>Budget 3</v>
          </cell>
        </row>
        <row r="2">
          <cell r="B2" t="str">
            <v>Auckland</v>
          </cell>
          <cell r="C2">
            <v>17</v>
          </cell>
          <cell r="D2">
            <v>122</v>
          </cell>
          <cell r="E2">
            <v>350</v>
          </cell>
        </row>
        <row r="3">
          <cell r="B3" t="str">
            <v>Bay of Plenty</v>
          </cell>
          <cell r="C3">
            <v>7</v>
          </cell>
          <cell r="D3">
            <v>173</v>
          </cell>
          <cell r="E3">
            <v>306</v>
          </cell>
        </row>
        <row r="4">
          <cell r="B4" t="str">
            <v>Canterbury</v>
          </cell>
          <cell r="C4">
            <v>4</v>
          </cell>
          <cell r="D4">
            <v>139</v>
          </cell>
          <cell r="E4">
            <v>298</v>
          </cell>
        </row>
        <row r="5">
          <cell r="B5" t="str">
            <v>Gisborne</v>
          </cell>
          <cell r="C5">
            <v>1</v>
          </cell>
          <cell r="D5">
            <v>49</v>
          </cell>
          <cell r="E5">
            <v>106</v>
          </cell>
        </row>
        <row r="6">
          <cell r="B6" t="str">
            <v>Hawke's Bay</v>
          </cell>
          <cell r="C6">
            <v>-1</v>
          </cell>
          <cell r="D6">
            <v>66</v>
          </cell>
          <cell r="E6">
            <v>160</v>
          </cell>
        </row>
        <row r="7">
          <cell r="B7" t="str">
            <v>Manawatu-Whanganui</v>
          </cell>
          <cell r="C7">
            <v>-1</v>
          </cell>
          <cell r="D7">
            <v>61</v>
          </cell>
          <cell r="E7">
            <v>102</v>
          </cell>
        </row>
        <row r="8">
          <cell r="B8" t="str">
            <v>Marlborough</v>
          </cell>
          <cell r="C8">
            <v>5</v>
          </cell>
          <cell r="D8">
            <v>56</v>
          </cell>
          <cell r="E8">
            <v>127</v>
          </cell>
        </row>
        <row r="9">
          <cell r="B9" t="str">
            <v>Nelson</v>
          </cell>
          <cell r="C9">
            <v>3</v>
          </cell>
          <cell r="D9">
            <v>46</v>
          </cell>
          <cell r="E9">
            <v>111</v>
          </cell>
        </row>
        <row r="10">
          <cell r="B10" t="str">
            <v>Northland</v>
          </cell>
          <cell r="C10">
            <v>4</v>
          </cell>
          <cell r="D10">
            <v>80</v>
          </cell>
          <cell r="E10">
            <v>138</v>
          </cell>
        </row>
        <row r="11">
          <cell r="B11" t="str">
            <v>Otago</v>
          </cell>
          <cell r="C11">
            <v>3</v>
          </cell>
          <cell r="D11">
            <v>133</v>
          </cell>
          <cell r="E11">
            <v>246</v>
          </cell>
        </row>
        <row r="12">
          <cell r="B12" t="str">
            <v>Southland</v>
          </cell>
          <cell r="C12">
            <v>1</v>
          </cell>
          <cell r="D12">
            <v>117</v>
          </cell>
          <cell r="E12">
            <v>230</v>
          </cell>
        </row>
        <row r="13">
          <cell r="B13" t="str">
            <v>Taranaki</v>
          </cell>
          <cell r="C13">
            <v>0</v>
          </cell>
          <cell r="D13">
            <v>-13</v>
          </cell>
          <cell r="E13">
            <v>-51</v>
          </cell>
        </row>
        <row r="14">
          <cell r="B14" t="str">
            <v>Tasman</v>
          </cell>
          <cell r="C14">
            <v>3</v>
          </cell>
          <cell r="D14">
            <v>55</v>
          </cell>
          <cell r="E14">
            <v>105</v>
          </cell>
        </row>
        <row r="15">
          <cell r="B15" t="str">
            <v>Waikato</v>
          </cell>
          <cell r="C15">
            <v>4</v>
          </cell>
          <cell r="D15">
            <v>111</v>
          </cell>
          <cell r="E15">
            <v>129</v>
          </cell>
        </row>
        <row r="16">
          <cell r="B16" t="str">
            <v>Wellington</v>
          </cell>
          <cell r="C16">
            <v>2</v>
          </cell>
          <cell r="D16">
            <v>-31</v>
          </cell>
          <cell r="E16">
            <v>-49</v>
          </cell>
        </row>
        <row r="17">
          <cell r="B17" t="str">
            <v>West Coast</v>
          </cell>
          <cell r="C17">
            <v>-2</v>
          </cell>
          <cell r="D17">
            <v>-7</v>
          </cell>
          <cell r="E17">
            <v>-50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ttons"/>
      <sheetName val="Assumptions"/>
      <sheetName val="FIRST"/>
      <sheetName val="UOMI"/>
      <sheetName val="NRWTByPayer"/>
      <sheetName val="NRWTListed"/>
      <sheetName val="NRWTNoms"/>
      <sheetName val="FDWPRevDtl"/>
      <sheetName val="FDWPRecDtl"/>
      <sheetName val="Dividends"/>
      <sheetName val="OutturnData"/>
      <sheetName val="ScratchPad"/>
      <sheetName val="MacroInputs"/>
      <sheetName val="OpSurp"/>
      <sheetName val="AnnToQtr"/>
      <sheetName val="NRWTMth"/>
      <sheetName val="NRWTAnn"/>
      <sheetName val="NRWTDtl"/>
      <sheetName val="FDWPAnn"/>
      <sheetName val="FDWPMth"/>
      <sheetName val="Rcpt08 (2)"/>
      <sheetName val="DWTMth"/>
      <sheetName val="DWTAnn"/>
      <sheetName val="DWTSumm"/>
      <sheetName val="DWTDtl"/>
      <sheetName val="DWTDtlOld"/>
      <sheetName val="RevMth"/>
      <sheetName val="RecMth"/>
      <sheetName val="RefMth"/>
      <sheetName val="RevAnn"/>
      <sheetName val="LossEqns"/>
      <sheetName val="DataPrep"/>
      <sheetName val="Forecast"/>
      <sheetName val="NewRex (2)"/>
      <sheetName val="SumAll (2)"/>
      <sheetName val="OSvsPfts"/>
      <sheetName val="Sheet1"/>
      <sheetName val="ExAdj"/>
      <sheetName val="ExAdjPREFU"/>
      <sheetName val="ExAdjChg"/>
      <sheetName val="MonthlySum"/>
      <sheetName val="Rcpt08"/>
      <sheetName val="ProvVsTermRev"/>
      <sheetName val="PTMthsRev"/>
      <sheetName val="ProvVsTermRec"/>
      <sheetName val="PTMthsRec"/>
      <sheetName val="Accrual"/>
      <sheetName val="FinalCoTax"/>
      <sheetName val="OldForecasts"/>
      <sheetName val="AllRec"/>
      <sheetName val="NewRex"/>
      <sheetName val="GrandRec"/>
      <sheetName val="Funds"/>
      <sheetName val="LossSum"/>
      <sheetName val="PandL"/>
      <sheetName val="AnnualSum"/>
      <sheetName val="SumAll"/>
      <sheetName val="SumWide"/>
      <sheetName val="ToSumFile"/>
      <sheetName val="ToAremos"/>
      <sheetName val="MonthTrak"/>
      <sheetName val="TrakChart"/>
      <sheetName val="TraxInput"/>
      <sheetName val="TrakCompare"/>
      <sheetName val="CompChart"/>
      <sheetName val="CompChartYTD"/>
      <sheetName val="Graphing"/>
      <sheetName val="OSvsCorptax"/>
      <sheetName val="CorpTaxJune"/>
      <sheetName val="OSJune"/>
      <sheetName val="ETRdata"/>
      <sheetName val="ETR1"/>
      <sheetName val="ETR2"/>
      <sheetName val="ETR3"/>
      <sheetName val="ETR4"/>
      <sheetName val="ETR5"/>
      <sheetName val="Alldivs"/>
      <sheetName val="Reckon"/>
      <sheetName val="Chart 1"/>
    </sheetNames>
    <sheetDataSet>
      <sheetData sheetId="0" refreshError="1"/>
      <sheetData sheetId="1">
        <row r="3">
          <cell r="D3" t="str">
            <v>2008 NEFU</v>
          </cell>
        </row>
        <row r="5">
          <cell r="E5">
            <v>2008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ow r="25">
          <cell r="E25">
            <v>6</v>
          </cell>
        </row>
        <row r="27">
          <cell r="E27">
            <v>14</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Weekly Reporting"/>
      <sheetName val="Database Codes"/>
      <sheetName val="Database"/>
      <sheetName val="Aggregation 1"/>
      <sheetName val="Aggregation 2"/>
      <sheetName val="Circ for Updates"/>
      <sheetName val="Pivot - Summary"/>
      <sheetName val="Pivot - Sources"/>
      <sheetName val="Pivot - BEFU"/>
      <sheetName val="Report - Summary"/>
      <sheetName val="Summary 27 Sep"/>
      <sheetName val="Summary 20 Sep"/>
      <sheetName val="Summary 16 August"/>
      <sheetName val="Pivot - Published Report"/>
      <sheetName val="DIA Response Costs"/>
      <sheetName val="DIA Email"/>
      <sheetName val="Circ for HYEFU 2012"/>
      <sheetName val="Pivot - Cash"/>
      <sheetName val="Summary 4 October"/>
    </sheetNames>
    <sheetDataSet>
      <sheetData sheetId="0" refreshError="1"/>
      <sheetData sheetId="1" refreshError="1"/>
      <sheetData sheetId="2" refreshError="1">
        <row r="8">
          <cell r="A8" t="str">
            <v>Horizontal Infrastructure - Water</v>
          </cell>
        </row>
        <row r="9">
          <cell r="A9" t="str">
            <v>Horizontal Infrastructure - Roading</v>
          </cell>
        </row>
        <row r="10">
          <cell r="A10" t="str">
            <v>Response Costs</v>
          </cell>
        </row>
        <row r="11">
          <cell r="A11" t="str">
            <v>Infra Local Roads - Potential CERF Share</v>
          </cell>
        </row>
        <row r="12">
          <cell r="A12" t="str">
            <v>Housing - Emergency and Temporary</v>
          </cell>
        </row>
        <row r="13">
          <cell r="A13" t="str">
            <v>State-Owned Assets - Repairs</v>
          </cell>
        </row>
        <row r="14">
          <cell r="A14" t="str">
            <v>Welfare - ESS, JLC and TAA</v>
          </cell>
        </row>
        <row r="15">
          <cell r="A15" t="str">
            <v>Demolition Costs</v>
          </cell>
        </row>
        <row r="16">
          <cell r="A16" t="str">
            <v>AMI/SRES Insurance</v>
          </cell>
        </row>
        <row r="17">
          <cell r="A17" t="str">
            <v>Tertiary - Extra Trade Training</v>
          </cell>
        </row>
        <row r="18">
          <cell r="A18" t="str">
            <v>CERA Departmental Funding</v>
          </cell>
        </row>
        <row r="19">
          <cell r="A19" t="str">
            <v>Land Zoning</v>
          </cell>
        </row>
        <row r="20">
          <cell r="A20" t="str">
            <v>Land Remediation (Post Sep 2010)</v>
          </cell>
        </row>
        <row r="21">
          <cell r="A21" t="str">
            <v>Land Zoning Contingency</v>
          </cell>
        </row>
        <row r="22">
          <cell r="A22" t="str">
            <v>Central City Recovery</v>
          </cell>
        </row>
        <row r="23">
          <cell r="A23" t="str">
            <v>Other</v>
          </cell>
        </row>
        <row r="24">
          <cell r="A24" t="str">
            <v>Contingency</v>
          </cell>
        </row>
        <row r="28">
          <cell r="A28" t="str">
            <v>Local Infrastructure</v>
          </cell>
        </row>
        <row r="29">
          <cell r="A29" t="str">
            <v>Central City Recovery</v>
          </cell>
        </row>
        <row r="30">
          <cell r="A30" t="str">
            <v>Welfare Support</v>
          </cell>
        </row>
        <row r="31">
          <cell r="A31" t="str">
            <v>Southern Response Support Package</v>
          </cell>
        </row>
        <row r="32">
          <cell r="A32" t="str">
            <v>Land Zoning</v>
          </cell>
        </row>
        <row r="33">
          <cell r="A33" t="str">
            <v>Other Costs</v>
          </cell>
        </row>
        <row r="34">
          <cell r="A34" t="str">
            <v>Estimation Contingency</v>
          </cell>
        </row>
        <row r="35">
          <cell r="A35" t="str">
            <v>Yet to be Allocated</v>
          </cell>
        </row>
        <row r="39">
          <cell r="A39" t="str">
            <v>Absorbed</v>
          </cell>
        </row>
        <row r="40">
          <cell r="A40" t="str">
            <v>New Funding</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orm"/>
      <sheetName val="Position"/>
      <sheetName val="Mvts in equity"/>
      <sheetName val="Cash flows"/>
      <sheetName val="Borrowings"/>
      <sheetName val="Mkt values"/>
      <sheetName val="Maturity"/>
      <sheetName val="Movements"/>
      <sheetName val="Commitments"/>
      <sheetName val="Notes 1-5"/>
      <sheetName val="Notes 6,7,8"/>
      <sheetName val="SOE CE Fin Perf"/>
      <sheetName val="SOE CE BS"/>
      <sheetName val="SOE CE Summary"/>
      <sheetName val="Notes 10 - 13"/>
      <sheetName val="Note 15"/>
      <sheetName val="Note 16"/>
      <sheetName val="Note 17"/>
      <sheetName val="note 19"/>
      <sheetName val="Xchecks"/>
      <sheetName val="analysis accounts"/>
      <sheetName val="consistency 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parameters"/>
      <sheetName val="Economic data"/>
      <sheetName val="Fiscal data"/>
      <sheetName val="Elasticity data"/>
      <sheetName val="Calculation &amp; Results"/>
      <sheetName val="cab"/>
      <sheetName val="Inverse CAB"/>
      <sheetName val="Historical results"/>
      <sheetName val="Cyclically adj balance vsOBEGAL"/>
      <sheetName val="BEFU Table"/>
      <sheetName val="Chart1"/>
      <sheetName val="Sheet1"/>
      <sheetName val="Historical results (2)"/>
      <sheetName val="Sheet3"/>
      <sheetName val="Sheet6"/>
      <sheetName val="Sheet7"/>
    </sheetNames>
    <sheetDataSet>
      <sheetData sheetId="0"/>
      <sheetData sheetId="1" refreshError="1"/>
      <sheetData sheetId="2" refreshError="1"/>
      <sheetData sheetId="3" refreshError="1"/>
      <sheetData sheetId="4" refreshError="1"/>
      <sheetData sheetId="5" refreshError="1"/>
      <sheetData sheetId="6" refreshError="1"/>
      <sheetData sheetId="7">
        <row r="47">
          <cell r="D47">
            <v>9.3062176691348E-3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ttons"/>
      <sheetName val="Assumptions"/>
      <sheetName val="UOMI"/>
      <sheetName val="NRWTByPayer"/>
      <sheetName val="NRWTListed"/>
      <sheetName val="NRWTNoms"/>
      <sheetName val="OutturnData"/>
      <sheetName val="MacroInputs"/>
      <sheetName val="NZSFund"/>
      <sheetName val="ExAdj"/>
      <sheetName val="OpSurp"/>
      <sheetName val="AnnToQtr"/>
      <sheetName val="FIRST"/>
      <sheetName val="NRWT"/>
      <sheetName val="NRWTRex"/>
      <sheetName val="NRWTSumm"/>
      <sheetName val="FDWPbyPayer"/>
      <sheetName val="FDWP"/>
      <sheetName val="FDWPRex"/>
      <sheetName val="Dividends"/>
      <sheetName val="DWT"/>
      <sheetName val="DWTRex"/>
      <sheetName val="DWTSumm"/>
      <sheetName val="DWTDtl"/>
      <sheetName val="LossEqns"/>
      <sheetName val="ScratchPad"/>
      <sheetName val="Forecast"/>
      <sheetName val="Funds"/>
      <sheetName val="PandL"/>
      <sheetName val="MonthlySum"/>
      <sheetName val="AnnualSum"/>
      <sheetName val="AllRec"/>
      <sheetName val="SumAll"/>
      <sheetName val="ToSumFile"/>
      <sheetName val="ToAremos"/>
      <sheetName val="MonthTrak"/>
      <sheetName val="TrakChart"/>
      <sheetName val="TraxInput"/>
      <sheetName val="TrakCompare"/>
      <sheetName val="CompChart"/>
      <sheetName val="CompChartYTD"/>
      <sheetName val="Graphing"/>
      <sheetName val="OSvsCorptax"/>
      <sheetName val="CorpTaxJune"/>
      <sheetName val="OSJune"/>
      <sheetName val="Reckon"/>
      <sheetName val="ETRdata"/>
      <sheetName val="ETR1"/>
      <sheetName val="ETR2"/>
      <sheetName val="ETR3"/>
      <sheetName val="ETR4"/>
      <sheetName val="Alldiv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row r="3">
          <cell r="C3" t="str">
            <v>2005 PREFU</v>
          </cell>
          <cell r="D3" t="str">
            <v>2005 BEFU</v>
          </cell>
          <cell r="E3" t="str">
            <v>2004 DEFU</v>
          </cell>
          <cell r="F3" t="str">
            <v>2005 PREFU</v>
          </cell>
          <cell r="G3" t="str">
            <v>2005 BEFU</v>
          </cell>
          <cell r="H3" t="str">
            <v>2004 DEFU</v>
          </cell>
          <cell r="I3" t="str">
            <v>2005 PREFU</v>
          </cell>
          <cell r="J3" t="str">
            <v>2005 BEFU</v>
          </cell>
          <cell r="K3" t="str">
            <v>2004 DEFU</v>
          </cell>
        </row>
        <row r="21">
          <cell r="E21">
            <v>1</v>
          </cell>
        </row>
        <row r="23">
          <cell r="E23">
            <v>15</v>
          </cell>
        </row>
      </sheetData>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Tables"/>
      <sheetName val="Capital"/>
      <sheetName val="Savings"/>
      <sheetName val="Maori related"/>
      <sheetName val="Speaker"/>
      <sheetName val="Act"/>
      <sheetName val="Maori"/>
      <sheetName val="United_Future"/>
      <sheetName val="Key"/>
      <sheetName val="English"/>
      <sheetName val="Brownlee"/>
      <sheetName val="Power"/>
      <sheetName val="Ryall"/>
      <sheetName val="N_Smith"/>
      <sheetName val="Collins"/>
      <sheetName val="Tolley"/>
      <sheetName val="Finlayson"/>
      <sheetName val="D_Carter"/>
      <sheetName val="McCully"/>
      <sheetName val="Groser"/>
      <sheetName val="Mapp"/>
      <sheetName val="Joyce"/>
      <sheetName val="Te_Heuheu"/>
      <sheetName val="Bennett"/>
      <sheetName val="Heatley"/>
      <sheetName val="Wong"/>
      <sheetName val="Coleman"/>
      <sheetName val="Wilkinson"/>
      <sheetName val="Williamson"/>
      <sheetName val="Worth"/>
      <sheetName val="J_Carter"/>
      <sheetName val="Adjustments"/>
      <sheetName val="Cabinet_Decisions"/>
      <sheetName val="Contingency item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ed accounts Checklist"/>
      <sheetName val="Cross Checks"/>
      <sheetName val="Control"/>
      <sheetName val="Perform"/>
      <sheetName val="Fun Class"/>
      <sheetName val="SOCRE"/>
      <sheetName val="Net worth"/>
      <sheetName val="Cash flows"/>
      <sheetName val="CF Rec"/>
      <sheetName val="Position"/>
      <sheetName val="Borrowings"/>
      <sheetName val="Commit &amp; Cont"/>
      <sheetName val="Notes 1- 6"/>
      <sheetName val="Note 7-12"/>
      <sheetName val="Notes 13-15"/>
      <sheetName val="Note 16"/>
      <sheetName val="Note 17"/>
      <sheetName val="2019 Actual"/>
      <sheetName val="2020 Forecast"/>
      <sheetName val="2021 Forecast"/>
      <sheetName val="2022 Forecast"/>
      <sheetName val="2023 Forecast"/>
      <sheetName val="2024 Forecast"/>
      <sheetName val="Time Series"/>
      <sheetName val="FSM Data"/>
      <sheetName val="Fiscal Data - CAB New"/>
      <sheetName val="Fiscal Data - FI New"/>
      <sheetName val="CAB data -Old"/>
      <sheetName val="CC Impulse - Old"/>
      <sheetName val="CC + CE Impulse - old"/>
      <sheetName val="TR Comms table"/>
      <sheetName val="Chapter FI table"/>
      <sheetName val="Dashboard tables"/>
      <sheetName val="Note 17 (old)"/>
      <sheetName val="FSM data old version"/>
    </sheetNames>
    <sheetDataSet>
      <sheetData sheetId="0"/>
      <sheetData sheetId="1"/>
      <sheetData sheetId="2"/>
      <sheetData sheetId="3">
        <row r="5">
          <cell r="F5" t="str">
            <v>for the years ended 30 June</v>
          </cell>
        </row>
      </sheetData>
      <sheetData sheetId="4">
        <row r="46">
          <cell r="G46">
            <v>28757</v>
          </cell>
        </row>
      </sheetData>
      <sheetData sheetId="5"/>
      <sheetData sheetId="6"/>
      <sheetData sheetId="7">
        <row r="27">
          <cell r="K27">
            <v>-1400</v>
          </cell>
        </row>
      </sheetData>
      <sheetData sheetId="8"/>
      <sheetData sheetId="9">
        <row r="15">
          <cell r="J15">
            <v>20248</v>
          </cell>
        </row>
      </sheetData>
      <sheetData sheetId="10">
        <row r="15">
          <cell r="L15">
            <v>102215</v>
          </cell>
        </row>
      </sheetData>
      <sheetData sheetId="11"/>
      <sheetData sheetId="12">
        <row r="161">
          <cell r="K161"/>
        </row>
      </sheetData>
      <sheetData sheetId="13">
        <row r="26">
          <cell r="M26">
            <v>10731</v>
          </cell>
        </row>
      </sheetData>
      <sheetData sheetId="14">
        <row r="116">
          <cell r="M116" t="str">
            <v>$m</v>
          </cell>
        </row>
      </sheetData>
      <sheetData sheetId="15">
        <row r="22">
          <cell r="B22">
            <v>6036</v>
          </cell>
        </row>
      </sheetData>
      <sheetData sheetId="16"/>
      <sheetData sheetId="17">
        <row r="11">
          <cell r="B11">
            <v>86468</v>
          </cell>
        </row>
      </sheetData>
      <sheetData sheetId="18">
        <row r="12">
          <cell r="B12">
            <v>82330</v>
          </cell>
        </row>
      </sheetData>
      <sheetData sheetId="19">
        <row r="12">
          <cell r="B12">
            <v>80079</v>
          </cell>
        </row>
      </sheetData>
      <sheetData sheetId="20">
        <row r="12">
          <cell r="B12">
            <v>87265</v>
          </cell>
        </row>
      </sheetData>
      <sheetData sheetId="21">
        <row r="12">
          <cell r="B12">
            <v>96518</v>
          </cell>
        </row>
      </sheetData>
      <sheetData sheetId="22">
        <row r="12">
          <cell r="B12">
            <v>102130</v>
          </cell>
        </row>
      </sheetData>
      <sheetData sheetId="23">
        <row r="8">
          <cell r="Z8">
            <v>82330</v>
          </cell>
        </row>
      </sheetData>
      <sheetData sheetId="24"/>
      <sheetData sheetId="25">
        <row r="61">
          <cell r="A61"/>
          <cell r="B61"/>
          <cell r="C61"/>
          <cell r="D61" t="str">
            <v>TAG</v>
          </cell>
          <cell r="E61"/>
          <cell r="F61"/>
          <cell r="G61"/>
          <cell r="H61"/>
          <cell r="I61"/>
          <cell r="J61"/>
          <cell r="K61"/>
          <cell r="L61"/>
          <cell r="M61"/>
          <cell r="N61"/>
        </row>
        <row r="62">
          <cell r="A62"/>
          <cell r="B62"/>
          <cell r="C62"/>
          <cell r="D62" t="str">
            <v>STATUS</v>
          </cell>
          <cell r="E62"/>
          <cell r="F62"/>
          <cell r="G62"/>
          <cell r="H62"/>
          <cell r="I62" t="str">
            <v>Actuals</v>
          </cell>
          <cell r="J62" t="str">
            <v>Forecast</v>
          </cell>
          <cell r="K62" t="str">
            <v>Forecast</v>
          </cell>
          <cell r="L62" t="str">
            <v>Forecast</v>
          </cell>
          <cell r="M62" t="str">
            <v>Forecast</v>
          </cell>
          <cell r="N62" t="str">
            <v>Forecast</v>
          </cell>
        </row>
        <row r="63">
          <cell r="A63"/>
          <cell r="B63"/>
          <cell r="C63"/>
          <cell r="D63" t="str">
            <v>YEARS</v>
          </cell>
          <cell r="E63"/>
          <cell r="F63" t="str">
            <v>June years ($ million)</v>
          </cell>
          <cell r="G63" t="str">
            <v>FR Comments</v>
          </cell>
          <cell r="H63"/>
          <cell r="I63" t="str">
            <v>2019</v>
          </cell>
          <cell r="J63" t="str">
            <v>2020</v>
          </cell>
          <cell r="K63" t="str">
            <v>2021</v>
          </cell>
          <cell r="L63" t="str">
            <v>2022</v>
          </cell>
          <cell r="M63" t="str">
            <v>2023</v>
          </cell>
          <cell r="N63" t="str">
            <v>2024</v>
          </cell>
        </row>
        <row r="64">
          <cell r="A64"/>
          <cell r="B64"/>
          <cell r="C64"/>
          <cell r="D64"/>
          <cell r="E64"/>
          <cell r="F64"/>
          <cell r="G64"/>
          <cell r="H64"/>
          <cell r="I64"/>
          <cell r="J64"/>
          <cell r="K64"/>
          <cell r="L64"/>
          <cell r="M64"/>
          <cell r="N64"/>
        </row>
        <row r="65">
          <cell r="A65"/>
          <cell r="B65"/>
          <cell r="C65"/>
          <cell r="D65"/>
          <cell r="E65"/>
          <cell r="F65" t="str">
            <v>Total Crown (Accrual)</v>
          </cell>
          <cell r="G65"/>
          <cell r="H65"/>
          <cell r="I65"/>
          <cell r="J65"/>
          <cell r="K65"/>
          <cell r="L65"/>
          <cell r="M65"/>
          <cell r="N65"/>
        </row>
        <row r="66">
          <cell r="A66"/>
          <cell r="B66"/>
          <cell r="C66"/>
          <cell r="D66"/>
          <cell r="E66"/>
          <cell r="F66" t="str">
            <v>Revenue</v>
          </cell>
          <cell r="G66"/>
          <cell r="H66"/>
          <cell r="I66"/>
          <cell r="J66"/>
          <cell r="K66"/>
          <cell r="L66"/>
          <cell r="M66"/>
          <cell r="N66"/>
        </row>
        <row r="67">
          <cell r="A67"/>
          <cell r="B67"/>
          <cell r="C67"/>
          <cell r="D67"/>
          <cell r="E67"/>
          <cell r="F67"/>
          <cell r="G67"/>
          <cell r="H67"/>
          <cell r="I67"/>
          <cell r="J67"/>
          <cell r="K67"/>
          <cell r="L67"/>
          <cell r="M67"/>
          <cell r="N67"/>
        </row>
        <row r="68">
          <cell r="A68"/>
          <cell r="B68"/>
          <cell r="C68"/>
          <cell r="D68"/>
          <cell r="E68"/>
          <cell r="F68" t="str">
            <v>Taxation Revenue</v>
          </cell>
          <cell r="G68"/>
          <cell r="H68"/>
          <cell r="I68"/>
          <cell r="J68"/>
          <cell r="K68"/>
          <cell r="L68"/>
          <cell r="M68"/>
          <cell r="N68"/>
        </row>
        <row r="69">
          <cell r="A69"/>
          <cell r="B69"/>
          <cell r="C69"/>
          <cell r="D69" t="str">
            <v>R_TAX_DIR_PER</v>
          </cell>
          <cell r="E69"/>
          <cell r="F69" t="str">
            <v>Individuals tax</v>
          </cell>
          <cell r="G69"/>
          <cell r="H69"/>
          <cell r="I69">
            <v>38698</v>
          </cell>
          <cell r="J69">
            <v>40209</v>
          </cell>
          <cell r="K69">
            <v>40228</v>
          </cell>
          <cell r="L69">
            <v>41723</v>
          </cell>
          <cell r="M69">
            <v>45319</v>
          </cell>
          <cell r="N69">
            <v>47945</v>
          </cell>
        </row>
        <row r="70">
          <cell r="A70"/>
          <cell r="B70"/>
          <cell r="C70"/>
          <cell r="D70" t="str">
            <v>R_TAX_DIR_CORP</v>
          </cell>
          <cell r="E70"/>
          <cell r="F70" t="str">
            <v>Corporate tax</v>
          </cell>
          <cell r="G70"/>
          <cell r="H70"/>
          <cell r="I70">
            <v>15199</v>
          </cell>
          <cell r="J70">
            <v>11593</v>
          </cell>
          <cell r="K70">
            <v>9736</v>
          </cell>
          <cell r="L70">
            <v>12338</v>
          </cell>
          <cell r="M70">
            <v>15642</v>
          </cell>
          <cell r="N70">
            <v>16408</v>
          </cell>
        </row>
        <row r="71">
          <cell r="A71"/>
          <cell r="B71"/>
          <cell r="C71"/>
          <cell r="D71" t="str">
            <v>R_TAX_DIR_OTHER</v>
          </cell>
          <cell r="E71"/>
          <cell r="F71" t="str">
            <v>Other direct income tax</v>
          </cell>
          <cell r="G71"/>
          <cell r="H71"/>
          <cell r="I71">
            <v>2497</v>
          </cell>
          <cell r="J71">
            <v>2245</v>
          </cell>
          <cell r="K71">
            <v>1612</v>
          </cell>
          <cell r="L71">
            <v>1638</v>
          </cell>
          <cell r="M71">
            <v>1791</v>
          </cell>
          <cell r="N71">
            <v>1917</v>
          </cell>
        </row>
        <row r="72">
          <cell r="A72"/>
          <cell r="B72"/>
          <cell r="C72"/>
          <cell r="D72" t="str">
            <v>R_TAX_INDIR_CONS</v>
          </cell>
          <cell r="E72"/>
          <cell r="F72" t="str">
            <v>GST</v>
          </cell>
          <cell r="G72"/>
          <cell r="H72"/>
          <cell r="I72">
            <v>21862</v>
          </cell>
          <cell r="J72">
            <v>20008</v>
          </cell>
          <cell r="K72">
            <v>20039</v>
          </cell>
          <cell r="L72">
            <v>22761</v>
          </cell>
          <cell r="M72">
            <v>24733</v>
          </cell>
          <cell r="N72">
            <v>26608</v>
          </cell>
        </row>
        <row r="73">
          <cell r="A73"/>
          <cell r="B73"/>
          <cell r="C73"/>
          <cell r="D73" t="str">
            <v>R_TAX_INDIR_OTHER</v>
          </cell>
          <cell r="E73"/>
          <cell r="F73" t="str">
            <v>Other indirect tax</v>
          </cell>
          <cell r="G73"/>
          <cell r="H73"/>
          <cell r="I73">
            <v>7467</v>
          </cell>
          <cell r="J73">
            <v>7533</v>
          </cell>
          <cell r="K73">
            <v>7716</v>
          </cell>
          <cell r="L73">
            <v>8029</v>
          </cell>
          <cell r="M73">
            <v>8214</v>
          </cell>
          <cell r="N73">
            <v>8384</v>
          </cell>
        </row>
        <row r="74">
          <cell r="A74"/>
          <cell r="B74"/>
          <cell r="C74"/>
          <cell r="D74" t="str">
            <v>R_TAX_TOTAL</v>
          </cell>
          <cell r="E74"/>
          <cell r="F74" t="str">
            <v>Total Taxation Revenue</v>
          </cell>
          <cell r="G74"/>
          <cell r="H74"/>
          <cell r="I74">
            <v>85723</v>
          </cell>
          <cell r="J74">
            <v>81588</v>
          </cell>
          <cell r="K74">
            <v>79331</v>
          </cell>
          <cell r="L74">
            <v>86489</v>
          </cell>
          <cell r="M74">
            <v>95699</v>
          </cell>
          <cell r="N74">
            <v>101262</v>
          </cell>
        </row>
        <row r="75">
          <cell r="A75"/>
          <cell r="B75"/>
          <cell r="C75"/>
          <cell r="D75"/>
          <cell r="E75"/>
          <cell r="F75"/>
          <cell r="G75"/>
          <cell r="H75"/>
          <cell r="I75"/>
          <cell r="J75"/>
          <cell r="K75"/>
          <cell r="L75"/>
          <cell r="M75"/>
          <cell r="N75"/>
        </row>
        <row r="76">
          <cell r="A76"/>
          <cell r="B76"/>
          <cell r="C76"/>
          <cell r="D76"/>
          <cell r="E76"/>
          <cell r="F76" t="str">
            <v>Other Revenue</v>
          </cell>
          <cell r="G76"/>
          <cell r="H76"/>
          <cell r="I76"/>
          <cell r="J76"/>
          <cell r="K76"/>
          <cell r="L76"/>
          <cell r="M76"/>
          <cell r="N76"/>
        </row>
        <row r="77">
          <cell r="A77"/>
          <cell r="B77"/>
          <cell r="C77"/>
          <cell r="D77" t="str">
            <v>R_OTHER_INVEST</v>
          </cell>
          <cell r="E77"/>
          <cell r="F77" t="str">
            <v>Investment income</v>
          </cell>
          <cell r="G77"/>
          <cell r="H77"/>
          <cell r="I77">
            <v>2646</v>
          </cell>
          <cell r="J77">
            <v>2440</v>
          </cell>
          <cell r="K77">
            <v>2513</v>
          </cell>
          <cell r="L77">
            <v>2772</v>
          </cell>
          <cell r="M77">
            <v>2958</v>
          </cell>
          <cell r="N77">
            <v>3178</v>
          </cell>
        </row>
        <row r="78">
          <cell r="A78"/>
          <cell r="B78"/>
          <cell r="C78"/>
          <cell r="D78" t="str">
            <v>R_OTHER_OTHER</v>
          </cell>
          <cell r="E78"/>
          <cell r="F78" t="str">
            <v xml:space="preserve">Sales of goods and services, Other </v>
          </cell>
          <cell r="G78"/>
          <cell r="H78"/>
          <cell r="I78">
            <v>30773</v>
          </cell>
          <cell r="J78">
            <v>30375</v>
          </cell>
          <cell r="K78">
            <v>28223</v>
          </cell>
          <cell r="L78">
            <v>32023</v>
          </cell>
          <cell r="M78">
            <v>32761</v>
          </cell>
          <cell r="N78">
            <v>33743</v>
          </cell>
        </row>
        <row r="79">
          <cell r="A79"/>
          <cell r="B79"/>
          <cell r="C79"/>
          <cell r="D79" t="str">
            <v>R_OTHER_TOTAL</v>
          </cell>
          <cell r="E79"/>
          <cell r="F79" t="str">
            <v>Total Other Revenue</v>
          </cell>
          <cell r="G79"/>
          <cell r="H79"/>
          <cell r="I79">
            <v>33419</v>
          </cell>
          <cell r="J79">
            <v>32815</v>
          </cell>
          <cell r="K79">
            <v>30736</v>
          </cell>
          <cell r="L79">
            <v>34795</v>
          </cell>
          <cell r="M79">
            <v>35719</v>
          </cell>
          <cell r="N79">
            <v>36921</v>
          </cell>
        </row>
        <row r="80">
          <cell r="A80"/>
          <cell r="B80"/>
          <cell r="C80"/>
          <cell r="D80"/>
          <cell r="E80"/>
          <cell r="F80"/>
          <cell r="G80"/>
          <cell r="H80"/>
          <cell r="I80"/>
          <cell r="J80"/>
          <cell r="K80"/>
          <cell r="L80"/>
          <cell r="M80"/>
          <cell r="N80"/>
        </row>
        <row r="81">
          <cell r="A81"/>
          <cell r="B81"/>
          <cell r="C81"/>
          <cell r="D81" t="str">
            <v>R_TOTAL</v>
          </cell>
          <cell r="E81"/>
          <cell r="F81" t="str">
            <v>Total Revenue</v>
          </cell>
          <cell r="G81"/>
          <cell r="H81"/>
          <cell r="I81">
            <v>119142</v>
          </cell>
          <cell r="J81">
            <v>114403</v>
          </cell>
          <cell r="K81">
            <v>110067</v>
          </cell>
          <cell r="L81">
            <v>121284</v>
          </cell>
          <cell r="M81">
            <v>131418</v>
          </cell>
          <cell r="N81">
            <v>138183</v>
          </cell>
        </row>
        <row r="82">
          <cell r="A82"/>
          <cell r="B82"/>
          <cell r="C82"/>
          <cell r="D82"/>
          <cell r="E82"/>
          <cell r="F82"/>
          <cell r="G82"/>
          <cell r="H82"/>
          <cell r="I82"/>
          <cell r="J82"/>
          <cell r="K82"/>
          <cell r="L82"/>
          <cell r="M82"/>
          <cell r="N82"/>
        </row>
        <row r="83">
          <cell r="A83"/>
          <cell r="B83"/>
          <cell r="C83"/>
          <cell r="D83"/>
          <cell r="E83"/>
          <cell r="F83" t="str">
            <v>Expenses</v>
          </cell>
          <cell r="G83"/>
          <cell r="H83"/>
          <cell r="I83"/>
          <cell r="J83"/>
          <cell r="K83"/>
          <cell r="L83"/>
          <cell r="M83"/>
          <cell r="N83"/>
        </row>
        <row r="84">
          <cell r="A84"/>
          <cell r="B84"/>
          <cell r="C84"/>
          <cell r="D84"/>
          <cell r="E84"/>
          <cell r="F84"/>
          <cell r="G84"/>
          <cell r="H84"/>
          <cell r="I84"/>
          <cell r="J84"/>
          <cell r="K84"/>
          <cell r="L84"/>
          <cell r="M84"/>
          <cell r="N84"/>
        </row>
        <row r="85">
          <cell r="A85"/>
          <cell r="B85"/>
          <cell r="C85"/>
          <cell r="D85"/>
          <cell r="E85"/>
          <cell r="F85" t="str">
            <v>Transfer Payments and Subsidies</v>
          </cell>
          <cell r="G85"/>
          <cell r="H85"/>
          <cell r="I85"/>
          <cell r="J85"/>
          <cell r="K85"/>
          <cell r="L85"/>
          <cell r="M85"/>
          <cell r="N85"/>
        </row>
        <row r="86">
          <cell r="A86"/>
          <cell r="B86"/>
          <cell r="C86"/>
          <cell r="D86" t="str">
            <v>E_SA_PENSION</v>
          </cell>
          <cell r="E86"/>
          <cell r="F86" t="str">
            <v>New Zealand superannuation</v>
          </cell>
          <cell r="G86"/>
          <cell r="H86"/>
          <cell r="I86">
            <v>14562</v>
          </cell>
          <cell r="J86">
            <v>15516</v>
          </cell>
          <cell r="K86">
            <v>16346</v>
          </cell>
          <cell r="L86">
            <v>16941</v>
          </cell>
          <cell r="M86">
            <v>17859</v>
          </cell>
          <cell r="N86">
            <v>18983</v>
          </cell>
        </row>
        <row r="87">
          <cell r="A87"/>
          <cell r="B87"/>
          <cell r="C87"/>
          <cell r="D87" t="str">
            <v>E_SA_INC</v>
          </cell>
          <cell r="E87"/>
          <cell r="F87" t="str">
            <v>Family tax credit</v>
          </cell>
          <cell r="G87"/>
          <cell r="H87"/>
          <cell r="I87">
            <v>2131</v>
          </cell>
          <cell r="J87">
            <v>2144</v>
          </cell>
          <cell r="K87">
            <v>2139</v>
          </cell>
          <cell r="L87">
            <v>2042</v>
          </cell>
          <cell r="M87">
            <v>2043</v>
          </cell>
          <cell r="N87">
            <v>2125</v>
          </cell>
        </row>
        <row r="88">
          <cell r="A88"/>
          <cell r="B88"/>
          <cell r="C88"/>
          <cell r="D88" t="str">
            <v>E_SA_UNEMP</v>
          </cell>
          <cell r="E88"/>
          <cell r="F88" t="str">
            <v>Jobseeker support and emergency benefit</v>
          </cell>
          <cell r="G88"/>
          <cell r="H88"/>
          <cell r="I88">
            <v>1854</v>
          </cell>
          <cell r="J88">
            <v>2373</v>
          </cell>
          <cell r="K88">
            <v>4521</v>
          </cell>
          <cell r="L88">
            <v>3731</v>
          </cell>
          <cell r="M88">
            <v>3175</v>
          </cell>
          <cell r="N88">
            <v>2951</v>
          </cell>
        </row>
        <row r="89">
          <cell r="A89"/>
          <cell r="B89"/>
          <cell r="C89"/>
          <cell r="D89" t="str">
            <v>E_SA_INC</v>
          </cell>
          <cell r="E89"/>
          <cell r="F89" t="str">
            <v>Accommodation assistance</v>
          </cell>
          <cell r="G89"/>
          <cell r="H89"/>
          <cell r="I89">
            <v>1640</v>
          </cell>
          <cell r="J89">
            <v>1936</v>
          </cell>
          <cell r="K89">
            <v>2607</v>
          </cell>
          <cell r="L89">
            <v>2518</v>
          </cell>
          <cell r="M89">
            <v>2410</v>
          </cell>
          <cell r="N89">
            <v>2367</v>
          </cell>
        </row>
        <row r="90">
          <cell r="A90"/>
          <cell r="B90"/>
          <cell r="C90"/>
          <cell r="D90" t="str">
            <v>E_SA_INC</v>
          </cell>
          <cell r="E90"/>
          <cell r="F90" t="str">
            <v>Supported living payment</v>
          </cell>
          <cell r="G90"/>
          <cell r="H90"/>
          <cell r="I90">
            <v>1556</v>
          </cell>
          <cell r="J90">
            <v>1645</v>
          </cell>
          <cell r="K90">
            <v>1807</v>
          </cell>
          <cell r="L90">
            <v>1850</v>
          </cell>
          <cell r="M90">
            <v>1937</v>
          </cell>
          <cell r="N90">
            <v>2031</v>
          </cell>
        </row>
        <row r="91">
          <cell r="A91"/>
          <cell r="B91"/>
          <cell r="C91"/>
          <cell r="D91" t="str">
            <v>E_SA_INC</v>
          </cell>
          <cell r="E91"/>
          <cell r="F91" t="str">
            <v>Sole parent support</v>
          </cell>
          <cell r="G91"/>
          <cell r="H91"/>
          <cell r="I91">
            <v>1115</v>
          </cell>
          <cell r="J91">
            <v>1235</v>
          </cell>
          <cell r="K91">
            <v>1577</v>
          </cell>
          <cell r="L91">
            <v>1679</v>
          </cell>
          <cell r="M91">
            <v>1689</v>
          </cell>
          <cell r="N91">
            <v>1677</v>
          </cell>
        </row>
        <row r="92">
          <cell r="A92"/>
          <cell r="B92"/>
          <cell r="C92"/>
          <cell r="D92" t="str">
            <v>E_SA_OTHER</v>
          </cell>
          <cell r="E92"/>
          <cell r="F92" t="str">
            <v>Kiwisaver subsidies</v>
          </cell>
          <cell r="G92"/>
          <cell r="H92"/>
          <cell r="I92">
            <v>951</v>
          </cell>
          <cell r="J92">
            <v>944</v>
          </cell>
          <cell r="K92">
            <v>935</v>
          </cell>
          <cell r="L92">
            <v>970</v>
          </cell>
          <cell r="M92">
            <v>1002</v>
          </cell>
          <cell r="N92">
            <v>1036</v>
          </cell>
        </row>
        <row r="93">
          <cell r="A93"/>
          <cell r="B93"/>
          <cell r="C93"/>
          <cell r="D93" t="str">
            <v>E_SA_OTHER</v>
          </cell>
          <cell r="E93"/>
          <cell r="F93" t="str">
            <v>Official development assistance</v>
          </cell>
          <cell r="G93"/>
          <cell r="H93"/>
          <cell r="I93">
            <v>708</v>
          </cell>
          <cell r="J93">
            <v>784</v>
          </cell>
          <cell r="K93">
            <v>777</v>
          </cell>
          <cell r="L93">
            <v>819</v>
          </cell>
          <cell r="M93">
            <v>858</v>
          </cell>
          <cell r="N93">
            <v>860</v>
          </cell>
        </row>
        <row r="94">
          <cell r="A94"/>
          <cell r="B94"/>
          <cell r="C94"/>
          <cell r="D94" t="str">
            <v>E_SA_INC</v>
          </cell>
          <cell r="E94"/>
          <cell r="F94" t="str">
            <v>Other working for families tax credits</v>
          </cell>
          <cell r="G94"/>
          <cell r="H94"/>
          <cell r="I94">
            <v>635</v>
          </cell>
          <cell r="J94">
            <v>624</v>
          </cell>
          <cell r="K94">
            <v>653</v>
          </cell>
          <cell r="L94">
            <v>653</v>
          </cell>
          <cell r="M94">
            <v>653</v>
          </cell>
          <cell r="N94">
            <v>662</v>
          </cell>
        </row>
        <row r="95">
          <cell r="A95"/>
          <cell r="B95"/>
          <cell r="C95"/>
          <cell r="D95" t="str">
            <v>E_SA_OTHER</v>
          </cell>
          <cell r="E95"/>
          <cell r="F95" t="str">
            <v>Student allowances</v>
          </cell>
          <cell r="G95"/>
          <cell r="H95"/>
          <cell r="I95">
            <v>583</v>
          </cell>
          <cell r="J95">
            <v>580</v>
          </cell>
          <cell r="K95">
            <v>641</v>
          </cell>
          <cell r="L95">
            <v>682</v>
          </cell>
          <cell r="M95">
            <v>658</v>
          </cell>
          <cell r="N95">
            <v>642</v>
          </cell>
        </row>
        <row r="96">
          <cell r="A96"/>
          <cell r="B96"/>
          <cell r="C96"/>
          <cell r="D96" t="str">
            <v>E_SA_INC</v>
          </cell>
          <cell r="E96"/>
          <cell r="F96" t="str">
            <v>Winter energy payment</v>
          </cell>
          <cell r="G96"/>
          <cell r="H96"/>
          <cell r="I96">
            <v>441</v>
          </cell>
          <cell r="J96">
            <v>682</v>
          </cell>
          <cell r="K96">
            <v>880</v>
          </cell>
          <cell r="L96">
            <v>543</v>
          </cell>
          <cell r="M96">
            <v>532</v>
          </cell>
          <cell r="N96">
            <v>529</v>
          </cell>
        </row>
        <row r="97">
          <cell r="A97"/>
          <cell r="B97"/>
          <cell r="C97"/>
          <cell r="D97" t="str">
            <v>E_SA_INC</v>
          </cell>
          <cell r="E97"/>
          <cell r="F97" t="str">
            <v>Disability allowances</v>
          </cell>
          <cell r="G97"/>
          <cell r="H97"/>
          <cell r="I97">
            <v>386</v>
          </cell>
          <cell r="J97">
            <v>397</v>
          </cell>
          <cell r="K97">
            <v>419</v>
          </cell>
          <cell r="L97">
            <v>414</v>
          </cell>
          <cell r="M97">
            <v>411</v>
          </cell>
          <cell r="N97">
            <v>414</v>
          </cell>
        </row>
        <row r="98">
          <cell r="A98"/>
          <cell r="B98"/>
          <cell r="C98"/>
          <cell r="D98" t="str">
            <v>E_SA_INC</v>
          </cell>
          <cell r="E98"/>
          <cell r="F98" t="str">
            <v>Hardship assistance</v>
          </cell>
          <cell r="G98"/>
          <cell r="H98"/>
          <cell r="I98">
            <v>300</v>
          </cell>
          <cell r="J98">
            <v>400</v>
          </cell>
          <cell r="K98">
            <v>623</v>
          </cell>
          <cell r="L98">
            <v>609</v>
          </cell>
          <cell r="M98">
            <v>601</v>
          </cell>
          <cell r="N98">
            <v>609</v>
          </cell>
        </row>
        <row r="99">
          <cell r="A99"/>
          <cell r="B99"/>
          <cell r="C99"/>
          <cell r="D99" t="str">
            <v>E_SA_INC</v>
          </cell>
          <cell r="E99"/>
          <cell r="F99" t="str">
            <v>Orphan's/unsupported child's benefit</v>
          </cell>
          <cell r="G99"/>
          <cell r="H99"/>
          <cell r="I99">
            <v>225</v>
          </cell>
          <cell r="J99">
            <v>248</v>
          </cell>
          <cell r="K99">
            <v>268</v>
          </cell>
          <cell r="L99">
            <v>285</v>
          </cell>
          <cell r="M99">
            <v>304</v>
          </cell>
          <cell r="N99">
            <v>323</v>
          </cell>
        </row>
        <row r="100">
          <cell r="A100"/>
          <cell r="B100"/>
          <cell r="C100"/>
          <cell r="D100" t="str">
            <v>E_SA_INC</v>
          </cell>
          <cell r="E100"/>
          <cell r="F100" t="str">
            <v>Best start</v>
          </cell>
          <cell r="G100"/>
          <cell r="H100"/>
          <cell r="I100">
            <v>48</v>
          </cell>
          <cell r="J100">
            <v>188</v>
          </cell>
          <cell r="K100">
            <v>336</v>
          </cell>
          <cell r="L100">
            <v>447</v>
          </cell>
          <cell r="M100">
            <v>454</v>
          </cell>
          <cell r="N100">
            <v>471</v>
          </cell>
        </row>
        <row r="101">
          <cell r="A101"/>
          <cell r="B101"/>
          <cell r="C101"/>
          <cell r="D101" t="str">
            <v>E_SA_INC</v>
          </cell>
          <cell r="E101"/>
          <cell r="F101" t="str">
            <v>Income related rent subsidy</v>
          </cell>
          <cell r="G101"/>
          <cell r="H101"/>
          <cell r="I101">
            <v>45</v>
          </cell>
          <cell r="J101">
            <v>95</v>
          </cell>
          <cell r="K101">
            <v>157</v>
          </cell>
          <cell r="L101">
            <v>202</v>
          </cell>
          <cell r="M101">
            <v>150</v>
          </cell>
          <cell r="N101">
            <v>149</v>
          </cell>
        </row>
        <row r="102">
          <cell r="A102"/>
          <cell r="B102"/>
          <cell r="C102"/>
          <cell r="D102" t="str">
            <v>E_SA_OTHER</v>
          </cell>
          <cell r="E102"/>
          <cell r="F102" t="str">
            <v>Other social assistance benefits</v>
          </cell>
          <cell r="G102"/>
          <cell r="H102"/>
          <cell r="I102">
            <v>923</v>
          </cell>
          <cell r="J102">
            <v>1040</v>
          </cell>
          <cell r="K102">
            <v>1026</v>
          </cell>
          <cell r="L102">
            <v>1039</v>
          </cell>
          <cell r="M102">
            <v>1047</v>
          </cell>
          <cell r="N102">
            <v>1067</v>
          </cell>
        </row>
        <row r="103">
          <cell r="A103"/>
          <cell r="B103"/>
          <cell r="C103"/>
          <cell r="D103" t="str">
            <v>E_SA_TOTAL</v>
          </cell>
          <cell r="E103"/>
          <cell r="F103" t="str">
            <v>Total Transfer Payments and Subsidies</v>
          </cell>
          <cell r="G103"/>
          <cell r="H103"/>
          <cell r="I103">
            <v>28103</v>
          </cell>
          <cell r="J103">
            <v>30831</v>
          </cell>
          <cell r="K103">
            <v>35712</v>
          </cell>
          <cell r="L103">
            <v>35424</v>
          </cell>
          <cell r="M103">
            <v>35783</v>
          </cell>
          <cell r="N103">
            <v>36896</v>
          </cell>
        </row>
        <row r="104">
          <cell r="A104"/>
          <cell r="B104"/>
          <cell r="C104"/>
          <cell r="D104"/>
          <cell r="E104"/>
          <cell r="F104"/>
          <cell r="G104"/>
          <cell r="H104"/>
          <cell r="I104"/>
          <cell r="J104"/>
          <cell r="K104"/>
          <cell r="L104"/>
          <cell r="M104"/>
          <cell r="N104"/>
        </row>
        <row r="105">
          <cell r="A105"/>
          <cell r="B105"/>
          <cell r="C105"/>
          <cell r="D105"/>
          <cell r="E105"/>
          <cell r="F105" t="str">
            <v>Other Expenditure</v>
          </cell>
          <cell r="G105"/>
          <cell r="H105"/>
          <cell r="I105"/>
          <cell r="J105"/>
          <cell r="K105"/>
          <cell r="L105"/>
          <cell r="M105"/>
          <cell r="N105"/>
        </row>
        <row r="106">
          <cell r="A106"/>
          <cell r="B106"/>
          <cell r="C106"/>
          <cell r="D106" t="str">
            <v>E_OTHER_INTEREST</v>
          </cell>
          <cell r="E106"/>
          <cell r="F106" t="str">
            <v>Finance Costs</v>
          </cell>
          <cell r="G106"/>
          <cell r="H106"/>
          <cell r="I106">
            <v>4340</v>
          </cell>
          <cell r="J106">
            <v>3896</v>
          </cell>
          <cell r="K106">
            <v>3615</v>
          </cell>
          <cell r="L106">
            <v>4069</v>
          </cell>
          <cell r="M106">
            <v>4887</v>
          </cell>
          <cell r="N106">
            <v>5422</v>
          </cell>
        </row>
        <row r="107">
          <cell r="A107"/>
          <cell r="B107"/>
          <cell r="C107"/>
          <cell r="D107" t="str">
            <v>E_OTHER_EXP</v>
          </cell>
          <cell r="E107"/>
          <cell r="F107" t="str">
            <v>Other Expenses</v>
          </cell>
          <cell r="G107"/>
          <cell r="H107"/>
          <cell r="I107">
            <v>78992</v>
          </cell>
          <cell r="J107">
            <v>107957</v>
          </cell>
          <cell r="K107">
            <v>100258</v>
          </cell>
          <cell r="L107">
            <v>108547</v>
          </cell>
          <cell r="M107">
            <v>106769</v>
          </cell>
          <cell r="N107">
            <v>100349</v>
          </cell>
        </row>
        <row r="108">
          <cell r="A108"/>
          <cell r="B108"/>
          <cell r="C108"/>
          <cell r="D108" t="str">
            <v>E_OTHER_TOTAL</v>
          </cell>
          <cell r="E108"/>
          <cell r="F108" t="str">
            <v>Total Other Expenditure</v>
          </cell>
          <cell r="G108"/>
          <cell r="H108"/>
          <cell r="I108">
            <v>83332</v>
          </cell>
          <cell r="J108">
            <v>111853</v>
          </cell>
          <cell r="K108">
            <v>103873</v>
          </cell>
          <cell r="L108">
            <v>112616</v>
          </cell>
          <cell r="M108">
            <v>111656</v>
          </cell>
          <cell r="N108">
            <v>105771</v>
          </cell>
        </row>
        <row r="109">
          <cell r="A109"/>
          <cell r="B109"/>
          <cell r="C109"/>
          <cell r="D109"/>
          <cell r="E109"/>
          <cell r="F109"/>
          <cell r="G109"/>
          <cell r="H109"/>
          <cell r="I109"/>
          <cell r="J109"/>
          <cell r="K109"/>
          <cell r="L109"/>
          <cell r="M109"/>
          <cell r="N109"/>
        </row>
        <row r="110">
          <cell r="A110"/>
          <cell r="B110"/>
          <cell r="C110"/>
          <cell r="D110" t="str">
            <v>E_TOTAL</v>
          </cell>
          <cell r="E110"/>
          <cell r="F110" t="str">
            <v>Total Expenses</v>
          </cell>
          <cell r="G110"/>
          <cell r="H110"/>
          <cell r="I110">
            <v>111435</v>
          </cell>
          <cell r="J110">
            <v>142684</v>
          </cell>
          <cell r="K110">
            <v>139585</v>
          </cell>
          <cell r="L110">
            <v>148040</v>
          </cell>
          <cell r="M110">
            <v>147439</v>
          </cell>
          <cell r="N110">
            <v>142667</v>
          </cell>
        </row>
        <row r="111">
          <cell r="A111"/>
          <cell r="B111"/>
          <cell r="C111"/>
          <cell r="D111"/>
          <cell r="E111"/>
          <cell r="F111"/>
          <cell r="G111"/>
          <cell r="H111"/>
          <cell r="I111"/>
          <cell r="J111"/>
          <cell r="K111"/>
          <cell r="L111"/>
          <cell r="M111"/>
          <cell r="N111"/>
        </row>
        <row r="112">
          <cell r="A112"/>
          <cell r="B112"/>
          <cell r="C112"/>
          <cell r="D112"/>
          <cell r="E112"/>
          <cell r="F112" t="str">
            <v>Operating Balance</v>
          </cell>
          <cell r="G112"/>
          <cell r="H112"/>
          <cell r="I112"/>
          <cell r="J112"/>
          <cell r="K112"/>
          <cell r="L112"/>
          <cell r="M112"/>
          <cell r="N112"/>
        </row>
        <row r="113">
          <cell r="A113"/>
          <cell r="B113"/>
          <cell r="C113"/>
          <cell r="D113"/>
          <cell r="E113"/>
          <cell r="F113"/>
          <cell r="G113"/>
          <cell r="H113"/>
          <cell r="I113"/>
          <cell r="J113"/>
          <cell r="K113"/>
          <cell r="L113"/>
          <cell r="M113"/>
          <cell r="N113"/>
        </row>
        <row r="114">
          <cell r="A114"/>
          <cell r="B114"/>
          <cell r="C114"/>
          <cell r="D114"/>
          <cell r="E114"/>
          <cell r="F114" t="str">
            <v>OBEGAL excl. minority interest</v>
          </cell>
          <cell r="G114"/>
          <cell r="H114"/>
          <cell r="I114">
            <v>7707</v>
          </cell>
          <cell r="J114">
            <v>-28281</v>
          </cell>
          <cell r="K114">
            <v>-29518</v>
          </cell>
          <cell r="L114">
            <v>-26756</v>
          </cell>
          <cell r="M114">
            <v>-16021</v>
          </cell>
          <cell r="N114">
            <v>-4484</v>
          </cell>
        </row>
        <row r="115">
          <cell r="A115"/>
          <cell r="B115"/>
          <cell r="C115"/>
          <cell r="D115"/>
          <cell r="E115"/>
          <cell r="F115"/>
          <cell r="G115"/>
          <cell r="H115"/>
          <cell r="I115"/>
          <cell r="J115"/>
          <cell r="K115"/>
          <cell r="L115"/>
          <cell r="M115"/>
          <cell r="N115"/>
        </row>
        <row r="116">
          <cell r="A116"/>
          <cell r="B116"/>
          <cell r="C116"/>
          <cell r="D116"/>
          <cell r="E116"/>
          <cell r="F116" t="str">
            <v>Minority interests (Mixed ownership forgone profits)</v>
          </cell>
          <cell r="G116"/>
          <cell r="H116"/>
          <cell r="I116"/>
          <cell r="J116"/>
          <cell r="K116"/>
          <cell r="L116"/>
          <cell r="M116"/>
          <cell r="N116"/>
        </row>
        <row r="117">
          <cell r="A117"/>
          <cell r="B117"/>
          <cell r="C117"/>
          <cell r="D117"/>
          <cell r="E117"/>
          <cell r="F117" t="str">
            <v>Minority interest share of OBEGAL</v>
          </cell>
          <cell r="G117"/>
          <cell r="H117"/>
          <cell r="I117">
            <v>-337</v>
          </cell>
          <cell r="J117">
            <v>-12</v>
          </cell>
          <cell r="K117">
            <v>-81</v>
          </cell>
          <cell r="L117">
            <v>-443</v>
          </cell>
          <cell r="M117">
            <v>-433</v>
          </cell>
          <cell r="N117">
            <v>-451</v>
          </cell>
        </row>
        <row r="118">
          <cell r="A118"/>
          <cell r="B118"/>
          <cell r="C118"/>
          <cell r="D118" t="str">
            <v>OB_OBEGAL</v>
          </cell>
          <cell r="E118"/>
          <cell r="F118" t="str">
            <v>OBEGAL incl. minority interest</v>
          </cell>
          <cell r="G118"/>
          <cell r="H118"/>
          <cell r="I118">
            <v>7370</v>
          </cell>
          <cell r="J118">
            <v>-28293</v>
          </cell>
          <cell r="K118">
            <v>-29599</v>
          </cell>
          <cell r="L118">
            <v>-27199</v>
          </cell>
          <cell r="M118">
            <v>-16454</v>
          </cell>
          <cell r="N118">
            <v>-4935</v>
          </cell>
        </row>
        <row r="119">
          <cell r="A119"/>
          <cell r="B119"/>
          <cell r="C119"/>
          <cell r="D119"/>
          <cell r="E119"/>
          <cell r="F119"/>
          <cell r="G119"/>
          <cell r="H119"/>
          <cell r="I119"/>
          <cell r="J119"/>
          <cell r="K119"/>
          <cell r="L119"/>
          <cell r="M119"/>
          <cell r="N119"/>
        </row>
        <row r="120">
          <cell r="A120"/>
          <cell r="B120"/>
          <cell r="C120"/>
          <cell r="D120"/>
          <cell r="E120"/>
          <cell r="F120" t="str">
            <v>Gains and Losses</v>
          </cell>
          <cell r="G120" t="str">
            <v>Also includes net surplus/(deficit) from associates and JV</v>
          </cell>
          <cell r="H120"/>
          <cell r="I120">
            <v>-7041</v>
          </cell>
          <cell r="J120">
            <v>-8822</v>
          </cell>
          <cell r="K120">
            <v>273</v>
          </cell>
          <cell r="L120">
            <v>2967</v>
          </cell>
          <cell r="M120">
            <v>3445</v>
          </cell>
          <cell r="N120">
            <v>3899</v>
          </cell>
        </row>
        <row r="121">
          <cell r="A121"/>
          <cell r="B121"/>
          <cell r="C121"/>
          <cell r="D121"/>
          <cell r="E121"/>
          <cell r="F121"/>
          <cell r="G121"/>
          <cell r="H121"/>
          <cell r="I121"/>
          <cell r="J121"/>
          <cell r="K121"/>
          <cell r="L121"/>
          <cell r="M121"/>
          <cell r="N121"/>
        </row>
        <row r="122">
          <cell r="A122"/>
          <cell r="B122"/>
          <cell r="C122"/>
          <cell r="D122" t="str">
            <v>OB_TOTAL</v>
          </cell>
          <cell r="E122"/>
          <cell r="F122" t="str">
            <v>Operating Balance</v>
          </cell>
          <cell r="G122"/>
          <cell r="H122"/>
          <cell r="I122">
            <v>329</v>
          </cell>
          <cell r="J122">
            <v>-37115</v>
          </cell>
          <cell r="K122">
            <v>-29326</v>
          </cell>
          <cell r="L122">
            <v>-24232</v>
          </cell>
          <cell r="M122">
            <v>-13009</v>
          </cell>
          <cell r="N122">
            <v>-1036</v>
          </cell>
        </row>
        <row r="123">
          <cell r="A123"/>
          <cell r="B123"/>
          <cell r="C123"/>
          <cell r="D123"/>
          <cell r="E123"/>
          <cell r="F123"/>
          <cell r="G123"/>
          <cell r="H123"/>
          <cell r="I123"/>
          <cell r="J123"/>
          <cell r="K123"/>
          <cell r="L123"/>
          <cell r="M123"/>
          <cell r="N123"/>
        </row>
        <row r="124">
          <cell r="A124"/>
          <cell r="B124"/>
          <cell r="C124"/>
          <cell r="D124"/>
          <cell r="E124"/>
          <cell r="F124" t="str">
            <v>Adjustments for CAB</v>
          </cell>
          <cell r="G124"/>
          <cell r="H124"/>
          <cell r="I124"/>
          <cell r="J124"/>
          <cell r="K124"/>
          <cell r="L124"/>
          <cell r="M124"/>
          <cell r="N124"/>
        </row>
        <row r="125">
          <cell r="A125"/>
          <cell r="B125"/>
          <cell r="C125"/>
          <cell r="D125"/>
          <cell r="E125"/>
          <cell r="F125"/>
          <cell r="G125"/>
          <cell r="H125"/>
          <cell r="I125"/>
          <cell r="J125"/>
          <cell r="K125"/>
          <cell r="L125"/>
          <cell r="M125"/>
          <cell r="N125"/>
        </row>
        <row r="126">
          <cell r="A126"/>
          <cell r="B126"/>
          <cell r="C126"/>
          <cell r="D126"/>
          <cell r="E126"/>
          <cell r="F126" t="str">
            <v>OBEGAL excl. minority interest</v>
          </cell>
          <cell r="G126" t="str">
            <v>should this be excl or incl MI?? - the Key FI OBEGAL includes it</v>
          </cell>
          <cell r="H126"/>
          <cell r="I126">
            <v>7707</v>
          </cell>
          <cell r="J126">
            <v>-28281</v>
          </cell>
          <cell r="K126">
            <v>-29518</v>
          </cell>
          <cell r="L126">
            <v>-26756</v>
          </cell>
          <cell r="M126">
            <v>-16021</v>
          </cell>
          <cell r="N126">
            <v>-4484</v>
          </cell>
        </row>
        <row r="127">
          <cell r="A127"/>
          <cell r="B127"/>
          <cell r="C127"/>
          <cell r="D127"/>
          <cell r="E127"/>
          <cell r="F127"/>
          <cell r="G127"/>
          <cell r="H127"/>
          <cell r="I127"/>
          <cell r="J127"/>
          <cell r="K127"/>
          <cell r="L127"/>
          <cell r="M127"/>
          <cell r="N127"/>
        </row>
        <row r="128">
          <cell r="A128"/>
          <cell r="B128"/>
          <cell r="C128"/>
          <cell r="D128"/>
          <cell r="E128"/>
          <cell r="F128"/>
          <cell r="G128"/>
          <cell r="H128"/>
          <cell r="I128"/>
          <cell r="J128"/>
          <cell r="K128"/>
          <cell r="L128"/>
          <cell r="M128"/>
          <cell r="N128"/>
        </row>
        <row r="129">
          <cell r="A129"/>
          <cell r="B129"/>
          <cell r="C129"/>
          <cell r="D129"/>
          <cell r="E129"/>
          <cell r="F129" t="str">
            <v>NZSF Net Revenue (Retained Surplus)</v>
          </cell>
          <cell r="G129"/>
          <cell r="H129"/>
          <cell r="I129">
            <v>286</v>
          </cell>
          <cell r="J129">
            <v>1346</v>
          </cell>
          <cell r="K129">
            <v>-147</v>
          </cell>
          <cell r="L129">
            <v>-160</v>
          </cell>
          <cell r="M129">
            <v>-163</v>
          </cell>
          <cell r="N129">
            <v>-171</v>
          </cell>
        </row>
        <row r="130">
          <cell r="A130"/>
          <cell r="B130"/>
          <cell r="C130"/>
          <cell r="D130"/>
          <cell r="E130"/>
          <cell r="F130" t="str">
            <v>NZSF Contributions</v>
          </cell>
          <cell r="G130"/>
          <cell r="H130"/>
          <cell r="I130">
            <v>1000</v>
          </cell>
          <cell r="J130">
            <v>1460</v>
          </cell>
          <cell r="K130">
            <v>2120</v>
          </cell>
          <cell r="L130">
            <v>2420</v>
          </cell>
          <cell r="M130">
            <v>2030</v>
          </cell>
          <cell r="N130">
            <v>2332</v>
          </cell>
        </row>
        <row r="131">
          <cell r="A131"/>
          <cell r="B131"/>
          <cell r="C131"/>
          <cell r="D131" t="str">
            <v>OB_ADJ_NZSF</v>
          </cell>
          <cell r="E131"/>
          <cell r="F131" t="str">
            <v>Excluding NZSF</v>
          </cell>
          <cell r="G131"/>
          <cell r="H131"/>
          <cell r="I131">
            <v>1286</v>
          </cell>
          <cell r="J131">
            <v>2806</v>
          </cell>
          <cell r="K131">
            <v>1973</v>
          </cell>
          <cell r="L131">
            <v>2260</v>
          </cell>
          <cell r="M131">
            <v>1867</v>
          </cell>
          <cell r="N131">
            <v>2161</v>
          </cell>
        </row>
        <row r="132">
          <cell r="A132"/>
          <cell r="B132"/>
          <cell r="C132"/>
          <cell r="D132"/>
          <cell r="E132"/>
          <cell r="F132"/>
          <cell r="G132"/>
          <cell r="H132"/>
          <cell r="I132"/>
          <cell r="J132"/>
          <cell r="K132"/>
          <cell r="L132"/>
          <cell r="M132"/>
          <cell r="N132"/>
        </row>
        <row r="133">
          <cell r="A133"/>
          <cell r="B133"/>
          <cell r="C133"/>
          <cell r="D133"/>
          <cell r="E133"/>
          <cell r="F133"/>
          <cell r="G133"/>
          <cell r="H133"/>
          <cell r="I133"/>
          <cell r="J133"/>
          <cell r="K133"/>
          <cell r="L133"/>
          <cell r="M133"/>
          <cell r="N133"/>
        </row>
        <row r="134">
          <cell r="A134"/>
          <cell r="B134"/>
          <cell r="C134"/>
          <cell r="D134"/>
          <cell r="E134"/>
          <cell r="F134" t="str">
            <v>Reconstruction expenses (Total Crown) operating</v>
          </cell>
          <cell r="G134"/>
          <cell r="H134"/>
          <cell r="I134">
            <v>0</v>
          </cell>
          <cell r="J134">
            <v>0</v>
          </cell>
          <cell r="K134">
            <v>0</v>
          </cell>
          <cell r="L134">
            <v>0</v>
          </cell>
          <cell r="M134">
            <v>0</v>
          </cell>
          <cell r="N134">
            <v>0</v>
          </cell>
        </row>
        <row r="135">
          <cell r="A135"/>
          <cell r="B135"/>
          <cell r="C135"/>
          <cell r="D135"/>
          <cell r="E135"/>
          <cell r="F135" t="str">
            <v>Capital costs re earthquake (Total Crown)</v>
          </cell>
          <cell r="G135"/>
          <cell r="H135"/>
          <cell r="I135">
            <v>0</v>
          </cell>
          <cell r="J135">
            <v>0</v>
          </cell>
          <cell r="K135">
            <v>0</v>
          </cell>
          <cell r="L135">
            <v>0</v>
          </cell>
          <cell r="M135">
            <v>0</v>
          </cell>
          <cell r="N135">
            <v>0</v>
          </cell>
        </row>
        <row r="136">
          <cell r="A136"/>
          <cell r="B136"/>
          <cell r="C136"/>
          <cell r="D136" t="str">
            <v>OB_ADJ_ONEOFF</v>
          </cell>
          <cell r="E136"/>
          <cell r="F136" t="str">
            <v>Excluding Structural One-Offs</v>
          </cell>
          <cell r="G136"/>
          <cell r="H136"/>
          <cell r="I136">
            <v>0</v>
          </cell>
          <cell r="J136">
            <v>0</v>
          </cell>
          <cell r="K136">
            <v>0</v>
          </cell>
          <cell r="L136">
            <v>0</v>
          </cell>
          <cell r="M136">
            <v>0</v>
          </cell>
          <cell r="N136">
            <v>0</v>
          </cell>
        </row>
        <row r="137">
          <cell r="A137"/>
          <cell r="B137"/>
          <cell r="C137"/>
          <cell r="D137"/>
          <cell r="E137"/>
          <cell r="F137"/>
          <cell r="G137"/>
          <cell r="H137"/>
          <cell r="I137"/>
          <cell r="J137"/>
          <cell r="K137"/>
          <cell r="L137"/>
          <cell r="M137"/>
          <cell r="N137"/>
        </row>
        <row r="138">
          <cell r="A138"/>
          <cell r="B138"/>
          <cell r="C138"/>
          <cell r="D138"/>
          <cell r="E138"/>
          <cell r="F138"/>
          <cell r="G138"/>
          <cell r="H138"/>
          <cell r="I138"/>
          <cell r="J138"/>
          <cell r="K138"/>
          <cell r="L138"/>
          <cell r="M138"/>
          <cell r="N138"/>
        </row>
        <row r="139">
          <cell r="A139"/>
          <cell r="B139"/>
          <cell r="C139"/>
          <cell r="D139"/>
          <cell r="E139"/>
          <cell r="F139" t="str">
            <v>Impairment Adjustments</v>
          </cell>
          <cell r="G139"/>
          <cell r="H139"/>
          <cell r="I139"/>
          <cell r="J139"/>
          <cell r="K139"/>
          <cell r="L139"/>
          <cell r="M139"/>
          <cell r="N139"/>
        </row>
        <row r="140">
          <cell r="A140"/>
          <cell r="B140"/>
          <cell r="C140"/>
          <cell r="D140"/>
          <cell r="E140"/>
          <cell r="F140" t="str">
            <v>Placeholder</v>
          </cell>
          <cell r="G140"/>
          <cell r="H140"/>
          <cell r="I140"/>
          <cell r="J140"/>
          <cell r="K140"/>
          <cell r="L140"/>
          <cell r="M140"/>
          <cell r="N140"/>
        </row>
        <row r="141">
          <cell r="A141"/>
          <cell r="B141"/>
          <cell r="C141"/>
          <cell r="D141" t="str">
            <v>OB_ADJ_IMPAIR</v>
          </cell>
          <cell r="E141"/>
          <cell r="F141" t="str">
            <v>Excluding Impairments</v>
          </cell>
          <cell r="G141"/>
          <cell r="H141"/>
          <cell r="I141">
            <v>0</v>
          </cell>
          <cell r="J141">
            <v>0</v>
          </cell>
          <cell r="K141">
            <v>0</v>
          </cell>
          <cell r="L141">
            <v>0</v>
          </cell>
          <cell r="M141">
            <v>0</v>
          </cell>
          <cell r="N141">
            <v>0</v>
          </cell>
        </row>
        <row r="142">
          <cell r="A142"/>
          <cell r="B142"/>
          <cell r="C142"/>
          <cell r="D142"/>
          <cell r="E142"/>
          <cell r="F142"/>
          <cell r="G142"/>
          <cell r="H142"/>
          <cell r="I142"/>
          <cell r="J142"/>
          <cell r="K142"/>
          <cell r="L142"/>
          <cell r="M142"/>
          <cell r="N142"/>
        </row>
        <row r="143">
          <cell r="A143"/>
          <cell r="B143"/>
          <cell r="C143"/>
          <cell r="D143"/>
          <cell r="E143"/>
          <cell r="F143" t="str">
            <v>Placeholder Deposit Guarantee Scheme</v>
          </cell>
          <cell r="G143"/>
          <cell r="H143"/>
          <cell r="I143"/>
          <cell r="J143"/>
          <cell r="K143"/>
          <cell r="L143"/>
          <cell r="M143"/>
          <cell r="N143"/>
        </row>
        <row r="144">
          <cell r="A144"/>
          <cell r="B144"/>
          <cell r="C144"/>
          <cell r="D144"/>
          <cell r="E144"/>
          <cell r="F144" t="str">
            <v>ETS?</v>
          </cell>
          <cell r="G144"/>
          <cell r="H144"/>
          <cell r="I144"/>
          <cell r="J144"/>
          <cell r="K144"/>
          <cell r="L144"/>
          <cell r="M144"/>
          <cell r="N144"/>
        </row>
        <row r="145">
          <cell r="A145"/>
          <cell r="B145"/>
          <cell r="C145"/>
          <cell r="D145" t="str">
            <v>OB_ADJ_PROV</v>
          </cell>
          <cell r="E145"/>
          <cell r="F145" t="str">
            <v>Excluding Other Changes to Provisions</v>
          </cell>
          <cell r="G145"/>
          <cell r="H145"/>
          <cell r="I145">
            <v>0</v>
          </cell>
          <cell r="J145">
            <v>0</v>
          </cell>
          <cell r="K145">
            <v>0</v>
          </cell>
          <cell r="L145">
            <v>0</v>
          </cell>
          <cell r="M145">
            <v>0</v>
          </cell>
          <cell r="N145">
            <v>0</v>
          </cell>
        </row>
        <row r="146">
          <cell r="A146"/>
          <cell r="B146"/>
          <cell r="C146"/>
          <cell r="D146"/>
          <cell r="E146"/>
          <cell r="F146"/>
          <cell r="G146"/>
          <cell r="H146"/>
          <cell r="I146"/>
          <cell r="J146"/>
          <cell r="K146"/>
          <cell r="L146"/>
          <cell r="M146"/>
          <cell r="N146"/>
        </row>
        <row r="147">
          <cell r="A147"/>
          <cell r="B147"/>
          <cell r="C147"/>
          <cell r="D147"/>
          <cell r="E147"/>
          <cell r="F147"/>
          <cell r="G147"/>
          <cell r="H147"/>
          <cell r="I147"/>
          <cell r="J147"/>
          <cell r="K147"/>
          <cell r="L147"/>
          <cell r="M147"/>
          <cell r="N147"/>
        </row>
        <row r="148">
          <cell r="A148"/>
          <cell r="B148"/>
          <cell r="C148"/>
          <cell r="D148"/>
          <cell r="E148"/>
          <cell r="F148" t="str">
            <v>Placeholder KiwiRail</v>
          </cell>
          <cell r="G148"/>
          <cell r="H148"/>
          <cell r="I148"/>
          <cell r="J148"/>
          <cell r="K148"/>
          <cell r="L148"/>
          <cell r="M148"/>
          <cell r="N148"/>
        </row>
        <row r="149">
          <cell r="A149"/>
          <cell r="B149"/>
          <cell r="C149"/>
          <cell r="D149" t="str">
            <v>OB_ADJ_REVAL</v>
          </cell>
          <cell r="E149"/>
          <cell r="F149" t="str">
            <v>Excluding Other Revaluations and Gains/Losses</v>
          </cell>
          <cell r="G149"/>
          <cell r="H149"/>
          <cell r="I149">
            <v>0</v>
          </cell>
          <cell r="J149">
            <v>0</v>
          </cell>
          <cell r="K149">
            <v>0</v>
          </cell>
          <cell r="L149">
            <v>0</v>
          </cell>
          <cell r="M149">
            <v>0</v>
          </cell>
          <cell r="N149">
            <v>0</v>
          </cell>
        </row>
        <row r="150">
          <cell r="A150"/>
          <cell r="B150"/>
          <cell r="C150"/>
          <cell r="D150"/>
          <cell r="E150"/>
          <cell r="F150"/>
          <cell r="G150"/>
          <cell r="H150"/>
          <cell r="I150"/>
          <cell r="J150"/>
          <cell r="K150"/>
          <cell r="L150"/>
          <cell r="M150"/>
          <cell r="N150"/>
        </row>
        <row r="151">
          <cell r="A151"/>
          <cell r="B151"/>
          <cell r="C151"/>
          <cell r="D151"/>
          <cell r="E151"/>
          <cell r="F151"/>
          <cell r="G151"/>
          <cell r="H151"/>
          <cell r="I151"/>
          <cell r="J151"/>
          <cell r="K151"/>
          <cell r="L151"/>
          <cell r="M151"/>
          <cell r="N151"/>
        </row>
        <row r="152">
          <cell r="A152"/>
          <cell r="B152"/>
          <cell r="C152"/>
          <cell r="D152"/>
          <cell r="E152"/>
          <cell r="F152" t="str">
            <v>Placeholder Changes due to recognition basis</v>
          </cell>
          <cell r="G152"/>
          <cell r="H152"/>
          <cell r="I152"/>
          <cell r="J152"/>
          <cell r="K152"/>
          <cell r="L152"/>
          <cell r="M152"/>
          <cell r="N152"/>
        </row>
        <row r="153">
          <cell r="A153"/>
          <cell r="B153"/>
          <cell r="C153"/>
          <cell r="D153" t="str">
            <v>OB_ADJ_ACCT</v>
          </cell>
          <cell r="E153"/>
          <cell r="F153" t="str">
            <v>Excluding Accounting Standard Changes</v>
          </cell>
          <cell r="G153"/>
          <cell r="H153"/>
          <cell r="I153">
            <v>0</v>
          </cell>
          <cell r="J153">
            <v>0</v>
          </cell>
          <cell r="K153">
            <v>0</v>
          </cell>
          <cell r="L153">
            <v>0</v>
          </cell>
          <cell r="M153">
            <v>0</v>
          </cell>
          <cell r="N153">
            <v>0</v>
          </cell>
        </row>
        <row r="154">
          <cell r="A154"/>
          <cell r="B154"/>
          <cell r="C154"/>
          <cell r="D154"/>
          <cell r="E154"/>
          <cell r="F154"/>
          <cell r="G154"/>
          <cell r="H154"/>
          <cell r="I154"/>
          <cell r="J154"/>
          <cell r="K154"/>
          <cell r="L154"/>
          <cell r="M154"/>
          <cell r="N154"/>
        </row>
        <row r="155">
          <cell r="A155"/>
          <cell r="B155"/>
          <cell r="C155"/>
          <cell r="D155"/>
          <cell r="E155"/>
          <cell r="F155"/>
          <cell r="G155"/>
          <cell r="H155"/>
          <cell r="I155"/>
          <cell r="J155"/>
          <cell r="K155"/>
          <cell r="L155"/>
          <cell r="M155"/>
          <cell r="N155"/>
        </row>
        <row r="156">
          <cell r="A156"/>
          <cell r="B156"/>
          <cell r="C156"/>
          <cell r="D156" t="str">
            <v>OB_ADJ_TOTAL</v>
          </cell>
          <cell r="E156"/>
          <cell r="F156" t="str">
            <v>Total Adjustments</v>
          </cell>
          <cell r="G156"/>
          <cell r="H156"/>
          <cell r="I156">
            <v>1286</v>
          </cell>
          <cell r="J156">
            <v>2806</v>
          </cell>
          <cell r="K156">
            <v>1973</v>
          </cell>
          <cell r="L156">
            <v>2260</v>
          </cell>
          <cell r="M156">
            <v>1867</v>
          </cell>
          <cell r="N156">
            <v>2161</v>
          </cell>
        </row>
        <row r="157">
          <cell r="A157"/>
          <cell r="B157"/>
          <cell r="C157"/>
          <cell r="D157"/>
          <cell r="E157"/>
          <cell r="F157"/>
          <cell r="G157"/>
          <cell r="H157"/>
          <cell r="I157"/>
          <cell r="J157"/>
          <cell r="K157"/>
          <cell r="L157"/>
          <cell r="M157"/>
          <cell r="N157"/>
        </row>
        <row r="158">
          <cell r="A158"/>
          <cell r="B158"/>
          <cell r="C158"/>
          <cell r="D158"/>
          <cell r="E158"/>
          <cell r="F158" t="str">
            <v>Adjusted OBEGAL</v>
          </cell>
          <cell r="G158" t="str">
            <v>this shouuld use OBEGAL incl MI before adjustemtns</v>
          </cell>
          <cell r="H158"/>
          <cell r="I158">
            <v>8993</v>
          </cell>
          <cell r="J158">
            <v>-25475</v>
          </cell>
          <cell r="K158">
            <v>-27545</v>
          </cell>
          <cell r="L158">
            <v>-24496</v>
          </cell>
          <cell r="M158">
            <v>-14154</v>
          </cell>
          <cell r="N158">
            <v>-2323</v>
          </cell>
        </row>
        <row r="159">
          <cell r="A159"/>
          <cell r="B159"/>
          <cell r="C159"/>
          <cell r="D159"/>
          <cell r="E159"/>
          <cell r="F159"/>
          <cell r="G159"/>
          <cell r="H159"/>
          <cell r="I159"/>
          <cell r="J159"/>
          <cell r="K159"/>
          <cell r="L159"/>
          <cell r="M159"/>
          <cell r="N159"/>
        </row>
        <row r="160">
          <cell r="A160"/>
          <cell r="B160"/>
          <cell r="C160"/>
          <cell r="D160"/>
          <cell r="E160"/>
          <cell r="F160" t="str">
            <v>Other Information</v>
          </cell>
          <cell r="G160"/>
          <cell r="H160"/>
          <cell r="I160"/>
          <cell r="J160"/>
          <cell r="K160"/>
          <cell r="L160"/>
          <cell r="M160"/>
          <cell r="N160"/>
        </row>
        <row r="161">
          <cell r="A161"/>
          <cell r="B161"/>
          <cell r="C161"/>
          <cell r="D161"/>
          <cell r="E161"/>
          <cell r="F161"/>
          <cell r="G161"/>
          <cell r="H161"/>
          <cell r="I161"/>
          <cell r="J161"/>
          <cell r="K161"/>
          <cell r="L161"/>
          <cell r="M161"/>
          <cell r="N161"/>
        </row>
        <row r="162">
          <cell r="A162"/>
          <cell r="B162"/>
          <cell r="C162"/>
          <cell r="D162" t="str">
            <v>E_SA_NEW</v>
          </cell>
          <cell r="E162"/>
          <cell r="F162" t="str">
            <v>New Transfer Payments and Subsidies</v>
          </cell>
          <cell r="G162"/>
          <cell r="H162"/>
          <cell r="I162">
            <v>0</v>
          </cell>
          <cell r="J162">
            <v>0</v>
          </cell>
          <cell r="K162">
            <v>0</v>
          </cell>
          <cell r="L162">
            <v>0</v>
          </cell>
          <cell r="M162">
            <v>0</v>
          </cell>
          <cell r="N162">
            <v>0</v>
          </cell>
        </row>
        <row r="163">
          <cell r="A163"/>
          <cell r="B163"/>
          <cell r="C163"/>
          <cell r="D163" t="str">
            <v>E_SA_STOP</v>
          </cell>
          <cell r="E163"/>
          <cell r="F163" t="str">
            <v>Removed Transfer Payments and Subsidies</v>
          </cell>
          <cell r="G163"/>
          <cell r="H163"/>
          <cell r="I163">
            <v>0</v>
          </cell>
          <cell r="J163">
            <v>0</v>
          </cell>
          <cell r="K163">
            <v>0</v>
          </cell>
          <cell r="L163">
            <v>0</v>
          </cell>
          <cell r="M163">
            <v>0</v>
          </cell>
          <cell r="N163">
            <v>0</v>
          </cell>
        </row>
        <row r="164">
          <cell r="A164"/>
          <cell r="B164"/>
          <cell r="C164"/>
          <cell r="D164" t="str">
            <v>E_SA_CHG</v>
          </cell>
          <cell r="E164"/>
          <cell r="F164" t="str">
            <v>Discretionary Change in Transfer Payments and Subsidies</v>
          </cell>
          <cell r="G164"/>
          <cell r="H164"/>
          <cell r="I164">
            <v>0</v>
          </cell>
          <cell r="J164">
            <v>0</v>
          </cell>
          <cell r="K164">
            <v>0</v>
          </cell>
          <cell r="L164">
            <v>0</v>
          </cell>
          <cell r="M164">
            <v>0</v>
          </cell>
          <cell r="N164">
            <v>0</v>
          </cell>
        </row>
        <row r="165">
          <cell r="A165"/>
          <cell r="B165"/>
          <cell r="C165"/>
          <cell r="D165"/>
          <cell r="E165"/>
          <cell r="F165"/>
          <cell r="G165"/>
          <cell r="H165"/>
          <cell r="I165"/>
          <cell r="J165"/>
          <cell r="K165"/>
          <cell r="L165"/>
          <cell r="M165"/>
          <cell r="N165"/>
        </row>
        <row r="166">
          <cell r="A166"/>
          <cell r="B166"/>
          <cell r="C166"/>
          <cell r="D166"/>
          <cell r="E166"/>
          <cell r="F166"/>
          <cell r="G166"/>
          <cell r="H166"/>
          <cell r="I166"/>
          <cell r="J166"/>
          <cell r="K166"/>
          <cell r="L166"/>
          <cell r="M166"/>
          <cell r="N166"/>
        </row>
        <row r="167">
          <cell r="A167"/>
          <cell r="B167"/>
          <cell r="C167"/>
          <cell r="D167"/>
          <cell r="E167"/>
          <cell r="F167"/>
          <cell r="G167"/>
          <cell r="H167"/>
          <cell r="I167"/>
          <cell r="J167"/>
          <cell r="K167"/>
          <cell r="L167"/>
          <cell r="M167"/>
          <cell r="N167"/>
        </row>
        <row r="168">
          <cell r="A168"/>
          <cell r="B168"/>
          <cell r="C168"/>
          <cell r="D168"/>
          <cell r="E168"/>
          <cell r="F168"/>
          <cell r="G168"/>
          <cell r="H168"/>
          <cell r="I168"/>
          <cell r="J168"/>
          <cell r="K168"/>
          <cell r="L168"/>
          <cell r="M168"/>
          <cell r="N168"/>
        </row>
        <row r="169">
          <cell r="A169"/>
          <cell r="B169"/>
          <cell r="C169"/>
          <cell r="D169"/>
          <cell r="E169"/>
          <cell r="F169"/>
          <cell r="G169"/>
          <cell r="H169"/>
          <cell r="I169"/>
          <cell r="J169"/>
          <cell r="K169"/>
          <cell r="L169"/>
          <cell r="M169"/>
          <cell r="N169"/>
        </row>
        <row r="170">
          <cell r="A170"/>
          <cell r="B170"/>
          <cell r="C170"/>
          <cell r="D170"/>
          <cell r="E170"/>
          <cell r="F170"/>
          <cell r="G170"/>
          <cell r="H170"/>
          <cell r="I170"/>
          <cell r="J170"/>
          <cell r="K170"/>
          <cell r="L170"/>
          <cell r="M170"/>
          <cell r="N170"/>
        </row>
        <row r="171">
          <cell r="A171"/>
          <cell r="B171"/>
          <cell r="C171"/>
          <cell r="D171"/>
          <cell r="E171"/>
          <cell r="F171"/>
          <cell r="G171"/>
          <cell r="H171"/>
          <cell r="I171"/>
          <cell r="J171"/>
          <cell r="K171"/>
          <cell r="L171"/>
          <cell r="M171"/>
          <cell r="N171"/>
        </row>
        <row r="172">
          <cell r="A172"/>
          <cell r="B172"/>
          <cell r="C172"/>
          <cell r="D172"/>
          <cell r="E172"/>
          <cell r="F172"/>
          <cell r="G172"/>
          <cell r="H172"/>
          <cell r="I172"/>
          <cell r="J172"/>
          <cell r="K172"/>
          <cell r="L172"/>
          <cell r="M172"/>
          <cell r="N172"/>
        </row>
        <row r="173">
          <cell r="A173"/>
          <cell r="B173"/>
          <cell r="C173"/>
          <cell r="D173"/>
          <cell r="E173"/>
          <cell r="F173"/>
          <cell r="G173"/>
          <cell r="H173"/>
          <cell r="I173"/>
          <cell r="J173"/>
          <cell r="K173"/>
          <cell r="L173"/>
          <cell r="M173"/>
          <cell r="N173"/>
        </row>
        <row r="174">
          <cell r="A174"/>
          <cell r="B174"/>
          <cell r="C174"/>
          <cell r="D174"/>
          <cell r="E174"/>
          <cell r="F174"/>
          <cell r="G174"/>
          <cell r="H174"/>
          <cell r="I174"/>
          <cell r="J174"/>
          <cell r="K174"/>
          <cell r="L174"/>
          <cell r="M174"/>
          <cell r="N174"/>
        </row>
        <row r="175">
          <cell r="A175"/>
          <cell r="B175"/>
          <cell r="C175"/>
          <cell r="D175"/>
          <cell r="E175"/>
          <cell r="F175"/>
          <cell r="G175"/>
          <cell r="H175"/>
          <cell r="I175"/>
          <cell r="J175"/>
          <cell r="K175"/>
          <cell r="L175"/>
          <cell r="M175"/>
          <cell r="N175"/>
        </row>
        <row r="176">
          <cell r="A176"/>
          <cell r="B176"/>
          <cell r="C176"/>
          <cell r="D176"/>
          <cell r="E176"/>
          <cell r="F176"/>
          <cell r="G176"/>
          <cell r="H176"/>
          <cell r="I176"/>
          <cell r="J176"/>
          <cell r="K176"/>
          <cell r="L176"/>
          <cell r="M176"/>
          <cell r="N176"/>
        </row>
        <row r="177">
          <cell r="A177"/>
          <cell r="B177"/>
          <cell r="C177"/>
          <cell r="D177"/>
          <cell r="E177"/>
          <cell r="F177"/>
          <cell r="G177"/>
          <cell r="H177"/>
          <cell r="I177"/>
          <cell r="J177"/>
          <cell r="K177"/>
          <cell r="L177"/>
          <cell r="M177"/>
          <cell r="N177"/>
        </row>
        <row r="178">
          <cell r="A178"/>
          <cell r="B178"/>
          <cell r="C178"/>
          <cell r="D178"/>
          <cell r="E178"/>
          <cell r="F178"/>
          <cell r="G178"/>
          <cell r="H178"/>
          <cell r="I178"/>
          <cell r="J178"/>
          <cell r="K178"/>
          <cell r="L178"/>
          <cell r="M178"/>
          <cell r="N178"/>
        </row>
        <row r="179">
          <cell r="A179"/>
          <cell r="B179"/>
          <cell r="C179"/>
          <cell r="D179"/>
          <cell r="E179"/>
          <cell r="F179"/>
          <cell r="G179"/>
          <cell r="H179"/>
          <cell r="I179"/>
          <cell r="J179"/>
          <cell r="K179"/>
          <cell r="L179"/>
          <cell r="M179"/>
          <cell r="N179"/>
        </row>
        <row r="180">
          <cell r="A180"/>
          <cell r="B180"/>
          <cell r="C180"/>
          <cell r="D180"/>
          <cell r="E180"/>
          <cell r="F180"/>
          <cell r="G180"/>
          <cell r="H180"/>
          <cell r="I180"/>
          <cell r="J180"/>
          <cell r="K180"/>
          <cell r="L180"/>
          <cell r="M180"/>
          <cell r="N180"/>
        </row>
        <row r="181">
          <cell r="A181"/>
          <cell r="B181"/>
          <cell r="C181"/>
          <cell r="D181"/>
          <cell r="E181"/>
          <cell r="F181"/>
          <cell r="G181"/>
          <cell r="H181"/>
          <cell r="I181"/>
          <cell r="J181"/>
          <cell r="K181"/>
          <cell r="L181"/>
          <cell r="M181"/>
          <cell r="N181"/>
        </row>
        <row r="182">
          <cell r="A182"/>
          <cell r="B182"/>
          <cell r="C182"/>
          <cell r="D182"/>
          <cell r="E182"/>
          <cell r="F182"/>
          <cell r="G182"/>
          <cell r="H182"/>
          <cell r="I182"/>
          <cell r="J182"/>
          <cell r="K182"/>
          <cell r="L182"/>
          <cell r="M182"/>
          <cell r="N182"/>
        </row>
        <row r="183">
          <cell r="A183"/>
          <cell r="B183"/>
          <cell r="C183"/>
          <cell r="D183"/>
          <cell r="E183"/>
          <cell r="F183"/>
          <cell r="G183"/>
          <cell r="H183"/>
          <cell r="I183"/>
          <cell r="J183"/>
          <cell r="K183"/>
          <cell r="L183"/>
          <cell r="M183"/>
          <cell r="N183"/>
        </row>
        <row r="184">
          <cell r="A184"/>
          <cell r="B184"/>
          <cell r="C184"/>
          <cell r="D184"/>
          <cell r="E184"/>
          <cell r="F184"/>
          <cell r="G184"/>
          <cell r="H184"/>
          <cell r="I184"/>
          <cell r="J184"/>
          <cell r="K184"/>
          <cell r="L184"/>
          <cell r="M184"/>
          <cell r="N184"/>
        </row>
        <row r="185">
          <cell r="A185"/>
          <cell r="B185"/>
          <cell r="C185"/>
          <cell r="D185"/>
          <cell r="E185"/>
          <cell r="F185"/>
          <cell r="G185"/>
          <cell r="H185"/>
          <cell r="I185"/>
          <cell r="J185"/>
          <cell r="K185"/>
          <cell r="L185"/>
          <cell r="M185"/>
          <cell r="N185"/>
        </row>
        <row r="186">
          <cell r="A186"/>
          <cell r="B186"/>
          <cell r="C186"/>
          <cell r="D186"/>
          <cell r="E186"/>
          <cell r="F186"/>
          <cell r="G186"/>
          <cell r="H186"/>
          <cell r="I186"/>
          <cell r="J186"/>
          <cell r="K186"/>
          <cell r="L186"/>
          <cell r="M186"/>
          <cell r="N186"/>
        </row>
        <row r="187">
          <cell r="A187"/>
          <cell r="B187"/>
          <cell r="C187"/>
          <cell r="D187"/>
          <cell r="E187"/>
          <cell r="F187"/>
          <cell r="G187"/>
          <cell r="H187"/>
          <cell r="I187"/>
          <cell r="J187"/>
          <cell r="K187"/>
          <cell r="L187"/>
          <cell r="M187"/>
          <cell r="N187"/>
        </row>
        <row r="188">
          <cell r="A188"/>
          <cell r="B188"/>
          <cell r="C188"/>
          <cell r="D188"/>
          <cell r="E188"/>
          <cell r="F188"/>
          <cell r="G188"/>
          <cell r="H188"/>
          <cell r="I188"/>
          <cell r="J188"/>
          <cell r="K188"/>
          <cell r="L188"/>
          <cell r="M188"/>
          <cell r="N188"/>
        </row>
        <row r="189">
          <cell r="A189"/>
          <cell r="B189"/>
          <cell r="C189"/>
          <cell r="D189"/>
          <cell r="E189"/>
          <cell r="F189"/>
          <cell r="G189"/>
          <cell r="H189"/>
          <cell r="I189"/>
          <cell r="J189"/>
          <cell r="K189"/>
          <cell r="L189"/>
          <cell r="M189"/>
          <cell r="N189"/>
        </row>
        <row r="190">
          <cell r="A190"/>
          <cell r="B190"/>
          <cell r="C190"/>
          <cell r="D190"/>
          <cell r="E190"/>
          <cell r="F190"/>
          <cell r="G190"/>
          <cell r="H190"/>
          <cell r="I190"/>
          <cell r="J190"/>
          <cell r="K190"/>
          <cell r="L190"/>
          <cell r="M190"/>
          <cell r="N190"/>
        </row>
        <row r="191">
          <cell r="A191"/>
          <cell r="B191"/>
          <cell r="C191"/>
          <cell r="D191"/>
          <cell r="E191"/>
          <cell r="F191"/>
          <cell r="G191"/>
          <cell r="H191"/>
          <cell r="I191"/>
          <cell r="J191"/>
          <cell r="K191"/>
          <cell r="L191"/>
          <cell r="M191"/>
          <cell r="N191"/>
        </row>
        <row r="192">
          <cell r="A192"/>
          <cell r="B192"/>
          <cell r="C192"/>
          <cell r="D192"/>
          <cell r="E192"/>
          <cell r="F192"/>
          <cell r="G192"/>
          <cell r="H192"/>
          <cell r="I192"/>
          <cell r="J192"/>
          <cell r="K192"/>
          <cell r="L192"/>
          <cell r="M192"/>
          <cell r="N192"/>
        </row>
        <row r="193">
          <cell r="A193"/>
          <cell r="B193"/>
          <cell r="C193"/>
          <cell r="D193"/>
          <cell r="E193"/>
          <cell r="F193"/>
          <cell r="G193"/>
          <cell r="H193"/>
          <cell r="I193"/>
          <cell r="J193"/>
          <cell r="K193"/>
          <cell r="L193"/>
          <cell r="M193"/>
          <cell r="N193"/>
        </row>
        <row r="194">
          <cell r="A194"/>
          <cell r="B194"/>
          <cell r="C194"/>
          <cell r="D194"/>
          <cell r="E194"/>
          <cell r="F194"/>
          <cell r="G194"/>
          <cell r="H194"/>
          <cell r="I194"/>
          <cell r="J194"/>
          <cell r="K194"/>
          <cell r="L194"/>
          <cell r="M194"/>
          <cell r="N194"/>
        </row>
        <row r="195">
          <cell r="A195"/>
          <cell r="B195"/>
          <cell r="C195"/>
          <cell r="D195"/>
          <cell r="E195"/>
          <cell r="F195"/>
          <cell r="G195"/>
          <cell r="H195"/>
          <cell r="I195"/>
          <cell r="J195"/>
          <cell r="K195"/>
          <cell r="L195"/>
          <cell r="M195"/>
          <cell r="N195"/>
        </row>
        <row r="196">
          <cell r="A196"/>
          <cell r="B196"/>
          <cell r="C196"/>
          <cell r="D196"/>
          <cell r="E196"/>
          <cell r="F196"/>
          <cell r="G196"/>
          <cell r="H196"/>
          <cell r="I196"/>
          <cell r="J196"/>
          <cell r="K196"/>
          <cell r="L196"/>
          <cell r="M196"/>
          <cell r="N196"/>
        </row>
        <row r="197">
          <cell r="A197"/>
          <cell r="B197"/>
          <cell r="C197"/>
          <cell r="D197"/>
          <cell r="E197"/>
          <cell r="F197"/>
          <cell r="G197"/>
          <cell r="H197"/>
          <cell r="I197"/>
          <cell r="J197"/>
          <cell r="K197"/>
          <cell r="L197"/>
          <cell r="M197"/>
          <cell r="N197"/>
        </row>
        <row r="198">
          <cell r="A198"/>
          <cell r="B198"/>
          <cell r="C198"/>
          <cell r="D198"/>
          <cell r="E198"/>
          <cell r="F198"/>
          <cell r="G198"/>
          <cell r="H198"/>
          <cell r="I198"/>
          <cell r="J198"/>
          <cell r="K198"/>
          <cell r="L198"/>
          <cell r="M198"/>
          <cell r="N198"/>
        </row>
        <row r="199">
          <cell r="A199"/>
          <cell r="B199"/>
          <cell r="C199"/>
          <cell r="D199"/>
          <cell r="E199"/>
          <cell r="F199"/>
          <cell r="G199"/>
          <cell r="H199"/>
          <cell r="I199"/>
          <cell r="J199"/>
          <cell r="K199"/>
          <cell r="L199"/>
          <cell r="M199"/>
          <cell r="N199"/>
        </row>
        <row r="200">
          <cell r="A200"/>
          <cell r="B200"/>
          <cell r="C200"/>
          <cell r="D200"/>
          <cell r="E200"/>
          <cell r="F200"/>
          <cell r="G200"/>
          <cell r="H200"/>
          <cell r="I200"/>
          <cell r="J200"/>
          <cell r="K200"/>
          <cell r="L200"/>
          <cell r="M200"/>
          <cell r="N200"/>
        </row>
        <row r="201">
          <cell r="A201"/>
          <cell r="B201"/>
          <cell r="C201"/>
          <cell r="D201"/>
          <cell r="E201"/>
          <cell r="F201"/>
          <cell r="G201"/>
          <cell r="H201"/>
          <cell r="I201"/>
          <cell r="J201"/>
          <cell r="K201"/>
          <cell r="L201"/>
          <cell r="M201"/>
          <cell r="N201"/>
        </row>
        <row r="202">
          <cell r="A202"/>
          <cell r="B202"/>
          <cell r="C202"/>
          <cell r="D202"/>
          <cell r="E202"/>
          <cell r="F202"/>
          <cell r="G202"/>
          <cell r="H202"/>
          <cell r="I202"/>
          <cell r="J202"/>
          <cell r="K202"/>
          <cell r="L202"/>
          <cell r="M202"/>
          <cell r="N202"/>
        </row>
        <row r="203">
          <cell r="A203"/>
          <cell r="B203"/>
          <cell r="C203"/>
          <cell r="D203"/>
          <cell r="E203"/>
          <cell r="F203"/>
          <cell r="G203"/>
          <cell r="H203"/>
          <cell r="I203"/>
          <cell r="J203"/>
          <cell r="K203"/>
          <cell r="L203"/>
          <cell r="M203"/>
          <cell r="N203"/>
        </row>
        <row r="204">
          <cell r="A204"/>
          <cell r="B204"/>
          <cell r="C204"/>
          <cell r="D204"/>
          <cell r="E204"/>
          <cell r="F204"/>
          <cell r="G204"/>
          <cell r="H204"/>
          <cell r="I204"/>
          <cell r="J204"/>
          <cell r="K204"/>
          <cell r="L204"/>
          <cell r="M204"/>
          <cell r="N204"/>
        </row>
        <row r="205">
          <cell r="A205"/>
          <cell r="B205"/>
          <cell r="C205"/>
          <cell r="D205"/>
          <cell r="E205"/>
          <cell r="F205"/>
          <cell r="G205"/>
          <cell r="H205"/>
          <cell r="I205"/>
          <cell r="J205"/>
          <cell r="K205"/>
          <cell r="L205"/>
          <cell r="M205"/>
          <cell r="N205"/>
        </row>
        <row r="206">
          <cell r="A206"/>
          <cell r="B206"/>
          <cell r="C206"/>
          <cell r="D206"/>
          <cell r="E206"/>
          <cell r="F206"/>
          <cell r="G206"/>
          <cell r="H206"/>
          <cell r="I206"/>
          <cell r="J206"/>
          <cell r="K206"/>
          <cell r="L206"/>
          <cell r="M206"/>
          <cell r="N206"/>
        </row>
        <row r="207">
          <cell r="A207"/>
          <cell r="B207"/>
          <cell r="C207"/>
          <cell r="D207"/>
          <cell r="E207"/>
          <cell r="F207"/>
          <cell r="G207"/>
          <cell r="H207"/>
          <cell r="I207"/>
          <cell r="J207"/>
          <cell r="K207"/>
          <cell r="L207"/>
          <cell r="M207"/>
          <cell r="N207"/>
        </row>
        <row r="208">
          <cell r="A208"/>
          <cell r="B208"/>
          <cell r="C208"/>
          <cell r="D208"/>
          <cell r="E208"/>
          <cell r="F208"/>
          <cell r="G208"/>
          <cell r="H208"/>
          <cell r="I208"/>
          <cell r="J208"/>
          <cell r="K208"/>
          <cell r="L208"/>
          <cell r="M208"/>
          <cell r="N208"/>
        </row>
        <row r="209">
          <cell r="A209"/>
          <cell r="B209"/>
          <cell r="C209"/>
          <cell r="D209"/>
          <cell r="E209"/>
          <cell r="F209"/>
          <cell r="G209"/>
          <cell r="H209"/>
          <cell r="I209"/>
          <cell r="J209"/>
          <cell r="K209"/>
          <cell r="L209"/>
          <cell r="M209"/>
          <cell r="N209"/>
        </row>
        <row r="210">
          <cell r="A210"/>
          <cell r="B210"/>
          <cell r="C210"/>
          <cell r="D210"/>
          <cell r="E210"/>
          <cell r="F210"/>
          <cell r="G210"/>
          <cell r="H210"/>
          <cell r="I210"/>
          <cell r="J210"/>
          <cell r="K210"/>
          <cell r="L210"/>
          <cell r="M210"/>
          <cell r="N210"/>
        </row>
        <row r="211">
          <cell r="A211"/>
          <cell r="B211"/>
          <cell r="C211"/>
          <cell r="D211"/>
          <cell r="E211"/>
          <cell r="F211"/>
          <cell r="G211"/>
          <cell r="H211"/>
          <cell r="I211"/>
          <cell r="J211"/>
          <cell r="K211"/>
          <cell r="L211"/>
          <cell r="M211"/>
          <cell r="N211"/>
        </row>
        <row r="212">
          <cell r="A212"/>
          <cell r="B212"/>
          <cell r="C212"/>
          <cell r="D212"/>
          <cell r="E212"/>
          <cell r="F212"/>
          <cell r="G212"/>
          <cell r="H212"/>
          <cell r="I212"/>
          <cell r="J212"/>
          <cell r="K212"/>
          <cell r="L212"/>
          <cell r="M212"/>
          <cell r="N212"/>
        </row>
        <row r="213">
          <cell r="A213"/>
          <cell r="B213"/>
          <cell r="C213"/>
          <cell r="D213"/>
          <cell r="E213"/>
          <cell r="F213"/>
          <cell r="G213"/>
          <cell r="H213"/>
          <cell r="I213"/>
          <cell r="J213"/>
          <cell r="K213"/>
          <cell r="L213"/>
          <cell r="M213"/>
          <cell r="N213"/>
        </row>
        <row r="214">
          <cell r="A214"/>
          <cell r="B214"/>
          <cell r="C214"/>
          <cell r="D214"/>
          <cell r="E214"/>
          <cell r="F214"/>
          <cell r="G214"/>
          <cell r="H214"/>
          <cell r="I214"/>
          <cell r="J214"/>
          <cell r="K214"/>
          <cell r="L214"/>
          <cell r="M214"/>
          <cell r="N214"/>
        </row>
        <row r="215">
          <cell r="A215"/>
          <cell r="B215"/>
          <cell r="C215"/>
          <cell r="D215"/>
          <cell r="E215"/>
          <cell r="F215"/>
          <cell r="G215"/>
          <cell r="H215"/>
          <cell r="I215"/>
          <cell r="J215"/>
          <cell r="K215"/>
          <cell r="L215"/>
          <cell r="M215"/>
          <cell r="N215"/>
        </row>
        <row r="216">
          <cell r="A216"/>
          <cell r="B216"/>
          <cell r="C216"/>
          <cell r="D216"/>
          <cell r="E216"/>
          <cell r="F216"/>
          <cell r="G216"/>
          <cell r="H216"/>
          <cell r="I216"/>
          <cell r="J216"/>
          <cell r="K216"/>
          <cell r="L216"/>
          <cell r="M216"/>
          <cell r="N216"/>
        </row>
        <row r="217">
          <cell r="A217"/>
          <cell r="B217"/>
          <cell r="C217"/>
          <cell r="D217"/>
          <cell r="E217"/>
          <cell r="F217"/>
          <cell r="G217"/>
          <cell r="H217"/>
          <cell r="I217"/>
          <cell r="J217"/>
          <cell r="K217"/>
          <cell r="L217"/>
          <cell r="M217"/>
          <cell r="N217"/>
        </row>
        <row r="218">
          <cell r="A218"/>
          <cell r="B218"/>
          <cell r="C218"/>
          <cell r="D218"/>
          <cell r="E218"/>
          <cell r="F218"/>
          <cell r="G218"/>
          <cell r="H218"/>
          <cell r="I218"/>
          <cell r="J218"/>
          <cell r="K218"/>
          <cell r="L218"/>
          <cell r="M218"/>
          <cell r="N218"/>
        </row>
        <row r="219">
          <cell r="A219"/>
          <cell r="B219"/>
          <cell r="C219"/>
          <cell r="D219"/>
          <cell r="E219"/>
          <cell r="F219"/>
          <cell r="G219"/>
          <cell r="H219"/>
          <cell r="I219"/>
          <cell r="J219"/>
          <cell r="K219"/>
          <cell r="L219"/>
          <cell r="M219"/>
          <cell r="N219"/>
        </row>
        <row r="220">
          <cell r="A220"/>
          <cell r="B220"/>
          <cell r="C220"/>
          <cell r="D220"/>
          <cell r="E220"/>
          <cell r="F220"/>
          <cell r="G220"/>
          <cell r="H220"/>
          <cell r="I220"/>
          <cell r="J220"/>
          <cell r="K220"/>
          <cell r="L220"/>
          <cell r="M220"/>
          <cell r="N220"/>
        </row>
        <row r="221">
          <cell r="A221"/>
          <cell r="B221"/>
          <cell r="C221"/>
          <cell r="D221"/>
          <cell r="E221"/>
          <cell r="F221"/>
          <cell r="G221"/>
          <cell r="H221"/>
          <cell r="I221"/>
          <cell r="J221"/>
          <cell r="K221"/>
          <cell r="L221"/>
          <cell r="M221"/>
          <cell r="N221"/>
        </row>
        <row r="222">
          <cell r="A222"/>
          <cell r="B222"/>
          <cell r="C222"/>
          <cell r="D222"/>
          <cell r="E222"/>
          <cell r="F222"/>
          <cell r="G222"/>
          <cell r="H222"/>
          <cell r="I222"/>
          <cell r="J222"/>
          <cell r="K222"/>
          <cell r="L222"/>
          <cell r="M222"/>
          <cell r="N222"/>
        </row>
        <row r="223">
          <cell r="A223"/>
          <cell r="B223"/>
          <cell r="C223"/>
          <cell r="D223"/>
          <cell r="E223"/>
          <cell r="F223"/>
          <cell r="G223"/>
          <cell r="H223"/>
          <cell r="I223"/>
          <cell r="J223"/>
          <cell r="K223"/>
          <cell r="L223"/>
          <cell r="M223"/>
          <cell r="N223"/>
        </row>
        <row r="224">
          <cell r="A224"/>
          <cell r="B224"/>
          <cell r="C224"/>
          <cell r="D224"/>
          <cell r="E224"/>
          <cell r="F224"/>
          <cell r="G224"/>
          <cell r="H224"/>
          <cell r="I224"/>
          <cell r="J224"/>
          <cell r="K224"/>
          <cell r="L224"/>
          <cell r="M224"/>
          <cell r="N224"/>
        </row>
        <row r="225">
          <cell r="A225"/>
          <cell r="B225"/>
          <cell r="C225"/>
          <cell r="D225"/>
          <cell r="E225"/>
          <cell r="F225"/>
          <cell r="G225"/>
          <cell r="H225"/>
          <cell r="I225"/>
          <cell r="J225"/>
          <cell r="K225"/>
          <cell r="L225"/>
          <cell r="M225"/>
          <cell r="N225"/>
        </row>
        <row r="226">
          <cell r="A226"/>
          <cell r="B226"/>
          <cell r="C226"/>
          <cell r="D226"/>
          <cell r="E226"/>
          <cell r="F226"/>
          <cell r="G226"/>
          <cell r="H226"/>
          <cell r="I226"/>
          <cell r="J226"/>
          <cell r="K226"/>
          <cell r="L226"/>
          <cell r="M226"/>
          <cell r="N226"/>
        </row>
        <row r="227">
          <cell r="A227"/>
          <cell r="B227"/>
          <cell r="C227"/>
          <cell r="D227"/>
          <cell r="E227"/>
          <cell r="F227"/>
          <cell r="G227"/>
          <cell r="H227"/>
          <cell r="I227"/>
          <cell r="J227"/>
          <cell r="K227"/>
          <cell r="L227"/>
          <cell r="M227"/>
          <cell r="N227"/>
        </row>
        <row r="228">
          <cell r="A228"/>
          <cell r="B228"/>
          <cell r="C228"/>
          <cell r="D228"/>
          <cell r="E228"/>
          <cell r="F228"/>
          <cell r="G228"/>
          <cell r="H228"/>
          <cell r="I228"/>
          <cell r="J228"/>
          <cell r="K228"/>
          <cell r="L228"/>
          <cell r="M228"/>
          <cell r="N228"/>
        </row>
        <row r="229">
          <cell r="A229"/>
          <cell r="B229"/>
          <cell r="C229"/>
          <cell r="D229"/>
          <cell r="E229"/>
          <cell r="F229"/>
          <cell r="G229"/>
          <cell r="H229"/>
          <cell r="I229"/>
          <cell r="J229"/>
          <cell r="K229"/>
          <cell r="L229"/>
          <cell r="M229"/>
          <cell r="N229"/>
        </row>
        <row r="230">
          <cell r="A230"/>
          <cell r="B230"/>
          <cell r="C230"/>
          <cell r="D230"/>
          <cell r="E230"/>
          <cell r="F230"/>
          <cell r="G230"/>
          <cell r="H230"/>
          <cell r="I230"/>
          <cell r="J230"/>
          <cell r="K230"/>
          <cell r="L230"/>
          <cell r="M230"/>
          <cell r="N230"/>
        </row>
        <row r="231">
          <cell r="A231"/>
          <cell r="B231"/>
          <cell r="C231"/>
          <cell r="D231"/>
          <cell r="E231"/>
          <cell r="F231"/>
          <cell r="G231"/>
          <cell r="H231"/>
          <cell r="I231"/>
          <cell r="J231"/>
          <cell r="K231"/>
          <cell r="L231"/>
          <cell r="M231"/>
          <cell r="N231"/>
        </row>
        <row r="232">
          <cell r="A232"/>
          <cell r="B232"/>
          <cell r="C232"/>
          <cell r="D232"/>
          <cell r="E232"/>
          <cell r="F232"/>
          <cell r="G232"/>
          <cell r="H232"/>
          <cell r="I232"/>
          <cell r="J232"/>
          <cell r="K232"/>
          <cell r="L232"/>
          <cell r="M232"/>
          <cell r="N232"/>
        </row>
        <row r="233">
          <cell r="A233"/>
          <cell r="B233"/>
          <cell r="C233"/>
          <cell r="D233"/>
          <cell r="E233"/>
          <cell r="F233"/>
          <cell r="G233"/>
          <cell r="H233"/>
          <cell r="I233"/>
          <cell r="J233"/>
          <cell r="K233"/>
          <cell r="L233"/>
          <cell r="M233"/>
          <cell r="N233"/>
        </row>
        <row r="234">
          <cell r="A234"/>
          <cell r="B234"/>
          <cell r="C234"/>
          <cell r="D234"/>
          <cell r="E234"/>
          <cell r="F234"/>
          <cell r="G234"/>
          <cell r="H234"/>
          <cell r="I234"/>
          <cell r="J234"/>
          <cell r="K234"/>
          <cell r="L234"/>
          <cell r="M234"/>
          <cell r="N234"/>
        </row>
        <row r="235">
          <cell r="A235"/>
          <cell r="B235"/>
          <cell r="C235"/>
          <cell r="D235"/>
          <cell r="E235"/>
          <cell r="F235"/>
          <cell r="G235"/>
          <cell r="H235"/>
          <cell r="I235"/>
          <cell r="J235"/>
          <cell r="K235"/>
          <cell r="L235"/>
          <cell r="M235"/>
          <cell r="N235"/>
        </row>
        <row r="236">
          <cell r="A236"/>
          <cell r="B236"/>
          <cell r="C236"/>
          <cell r="D236"/>
          <cell r="E236"/>
          <cell r="F236"/>
          <cell r="G236"/>
          <cell r="H236"/>
          <cell r="I236"/>
          <cell r="J236"/>
          <cell r="K236"/>
          <cell r="L236"/>
          <cell r="M236"/>
          <cell r="N236"/>
        </row>
        <row r="237">
          <cell r="A237"/>
          <cell r="B237"/>
          <cell r="C237"/>
          <cell r="D237"/>
          <cell r="E237"/>
          <cell r="F237"/>
          <cell r="G237"/>
          <cell r="H237"/>
          <cell r="I237"/>
          <cell r="J237"/>
          <cell r="K237"/>
          <cell r="L237"/>
          <cell r="M237"/>
          <cell r="N237"/>
        </row>
        <row r="238">
          <cell r="A238"/>
          <cell r="B238"/>
          <cell r="C238"/>
          <cell r="D238"/>
          <cell r="E238"/>
          <cell r="F238"/>
          <cell r="G238"/>
          <cell r="H238"/>
          <cell r="I238"/>
          <cell r="J238"/>
          <cell r="K238"/>
          <cell r="L238"/>
          <cell r="M238"/>
          <cell r="N238"/>
        </row>
        <row r="239">
          <cell r="A239"/>
          <cell r="B239"/>
          <cell r="C239"/>
          <cell r="D239"/>
          <cell r="E239"/>
          <cell r="F239"/>
          <cell r="G239"/>
          <cell r="H239"/>
          <cell r="I239"/>
          <cell r="J239"/>
          <cell r="K239"/>
          <cell r="L239"/>
          <cell r="M239"/>
          <cell r="N239"/>
        </row>
        <row r="240">
          <cell r="A240"/>
          <cell r="B240"/>
          <cell r="C240"/>
          <cell r="D240"/>
          <cell r="E240"/>
          <cell r="F240"/>
          <cell r="G240"/>
          <cell r="H240"/>
          <cell r="I240"/>
          <cell r="J240"/>
          <cell r="K240"/>
          <cell r="L240"/>
          <cell r="M240"/>
          <cell r="N240"/>
        </row>
        <row r="241">
          <cell r="A241"/>
          <cell r="B241"/>
          <cell r="C241"/>
          <cell r="D241"/>
          <cell r="E241"/>
          <cell r="F241"/>
          <cell r="G241"/>
          <cell r="H241"/>
          <cell r="I241"/>
          <cell r="J241"/>
          <cell r="K241"/>
          <cell r="L241"/>
          <cell r="M241"/>
          <cell r="N241"/>
        </row>
        <row r="242">
          <cell r="A242"/>
          <cell r="B242"/>
          <cell r="C242"/>
          <cell r="D242"/>
          <cell r="E242"/>
          <cell r="F242"/>
          <cell r="G242"/>
          <cell r="H242"/>
          <cell r="I242"/>
          <cell r="J242"/>
          <cell r="K242"/>
          <cell r="L242"/>
          <cell r="M242"/>
          <cell r="N242"/>
        </row>
        <row r="243">
          <cell r="A243"/>
          <cell r="B243"/>
          <cell r="C243"/>
          <cell r="D243"/>
          <cell r="E243"/>
          <cell r="F243"/>
          <cell r="G243"/>
          <cell r="H243"/>
          <cell r="I243"/>
          <cell r="J243"/>
          <cell r="K243"/>
          <cell r="L243"/>
          <cell r="M243"/>
          <cell r="N243"/>
        </row>
        <row r="244">
          <cell r="A244"/>
          <cell r="B244"/>
          <cell r="C244"/>
          <cell r="D244"/>
          <cell r="E244"/>
          <cell r="F244"/>
          <cell r="G244"/>
          <cell r="H244"/>
          <cell r="I244"/>
          <cell r="J244"/>
          <cell r="K244"/>
          <cell r="L244"/>
          <cell r="M244"/>
          <cell r="N244"/>
        </row>
        <row r="245">
          <cell r="A245"/>
          <cell r="B245"/>
          <cell r="C245"/>
          <cell r="D245"/>
          <cell r="F245"/>
          <cell r="H245"/>
        </row>
        <row r="246">
          <cell r="A246"/>
          <cell r="B246"/>
          <cell r="C246"/>
          <cell r="D246"/>
          <cell r="F246"/>
          <cell r="G246"/>
          <cell r="H246"/>
          <cell r="I246"/>
          <cell r="J246"/>
          <cell r="K246"/>
          <cell r="L246"/>
          <cell r="M246"/>
          <cell r="N246"/>
        </row>
        <row r="247">
          <cell r="A247"/>
          <cell r="B247"/>
          <cell r="C247"/>
          <cell r="D247"/>
          <cell r="F247"/>
          <cell r="G247"/>
          <cell r="H247"/>
          <cell r="I247"/>
          <cell r="J247"/>
          <cell r="K247"/>
          <cell r="L247"/>
          <cell r="M247"/>
          <cell r="N247"/>
        </row>
        <row r="248">
          <cell r="A248"/>
          <cell r="B248"/>
          <cell r="C248"/>
          <cell r="D248"/>
          <cell r="E248"/>
          <cell r="F248"/>
          <cell r="G248"/>
          <cell r="H248"/>
          <cell r="I248"/>
          <cell r="J248"/>
          <cell r="K248"/>
          <cell r="L248"/>
          <cell r="M248"/>
          <cell r="N248"/>
        </row>
        <row r="249">
          <cell r="A249"/>
          <cell r="B249"/>
          <cell r="C249"/>
          <cell r="D249"/>
          <cell r="E249"/>
          <cell r="F249"/>
          <cell r="G249"/>
          <cell r="H249"/>
          <cell r="I249"/>
          <cell r="J249"/>
          <cell r="K249"/>
          <cell r="L249"/>
          <cell r="M249"/>
          <cell r="N249"/>
        </row>
        <row r="250">
          <cell r="A250"/>
          <cell r="B250"/>
          <cell r="C250"/>
          <cell r="D250"/>
          <cell r="E250"/>
          <cell r="F250"/>
          <cell r="G250"/>
          <cell r="H250"/>
          <cell r="I250"/>
          <cell r="J250"/>
          <cell r="K250"/>
          <cell r="L250"/>
          <cell r="M250"/>
          <cell r="N250"/>
        </row>
        <row r="251">
          <cell r="A251"/>
          <cell r="B251"/>
          <cell r="C251"/>
          <cell r="D251"/>
          <cell r="E251"/>
          <cell r="F251"/>
          <cell r="G251"/>
          <cell r="H251"/>
          <cell r="I251"/>
          <cell r="J251"/>
          <cell r="K251"/>
          <cell r="L251"/>
          <cell r="M251"/>
          <cell r="N251"/>
        </row>
        <row r="252">
          <cell r="A252"/>
          <cell r="B252"/>
          <cell r="C252"/>
          <cell r="D252"/>
          <cell r="E252"/>
          <cell r="F252"/>
          <cell r="G252"/>
          <cell r="H252"/>
          <cell r="I252"/>
          <cell r="J252"/>
          <cell r="K252"/>
          <cell r="L252"/>
          <cell r="M252"/>
          <cell r="N252"/>
        </row>
        <row r="253">
          <cell r="A253"/>
          <cell r="B253"/>
          <cell r="C253"/>
          <cell r="D253"/>
          <cell r="E253"/>
          <cell r="F253"/>
          <cell r="G253"/>
          <cell r="H253"/>
          <cell r="I253"/>
          <cell r="J253"/>
          <cell r="K253"/>
          <cell r="L253"/>
          <cell r="M253"/>
          <cell r="N253"/>
        </row>
        <row r="254">
          <cell r="A254"/>
          <cell r="B254"/>
          <cell r="C254"/>
          <cell r="D254"/>
          <cell r="E254"/>
          <cell r="F254"/>
          <cell r="G254"/>
          <cell r="H254"/>
          <cell r="I254"/>
          <cell r="J254"/>
          <cell r="K254"/>
          <cell r="L254"/>
          <cell r="M254"/>
          <cell r="N254"/>
        </row>
        <row r="255">
          <cell r="A255"/>
          <cell r="B255"/>
          <cell r="C255"/>
          <cell r="D255"/>
          <cell r="E255"/>
          <cell r="F255"/>
          <cell r="G255"/>
          <cell r="H255"/>
          <cell r="I255"/>
          <cell r="J255"/>
          <cell r="K255"/>
          <cell r="L255"/>
          <cell r="M255"/>
          <cell r="N255"/>
        </row>
        <row r="256">
          <cell r="A256"/>
          <cell r="B256"/>
          <cell r="C256"/>
          <cell r="D256"/>
          <cell r="E256"/>
          <cell r="F256"/>
          <cell r="G256"/>
          <cell r="H256"/>
          <cell r="I256"/>
          <cell r="J256"/>
          <cell r="K256"/>
          <cell r="L256"/>
          <cell r="M256"/>
          <cell r="N256"/>
        </row>
        <row r="257">
          <cell r="A257"/>
          <cell r="B257"/>
          <cell r="C257"/>
          <cell r="D257"/>
          <cell r="E257"/>
          <cell r="F257"/>
          <cell r="G257"/>
          <cell r="H257"/>
          <cell r="I257"/>
          <cell r="J257"/>
          <cell r="K257"/>
          <cell r="L257"/>
          <cell r="M257"/>
          <cell r="N257"/>
        </row>
        <row r="258">
          <cell r="A258"/>
          <cell r="B258"/>
          <cell r="C258"/>
          <cell r="D258"/>
          <cell r="E258"/>
          <cell r="F258"/>
          <cell r="G258"/>
          <cell r="H258"/>
          <cell r="I258"/>
          <cell r="J258"/>
          <cell r="K258"/>
          <cell r="L258"/>
          <cell r="M258"/>
          <cell r="N258"/>
        </row>
        <row r="259">
          <cell r="A259"/>
          <cell r="B259"/>
          <cell r="C259"/>
          <cell r="D259"/>
          <cell r="E259"/>
          <cell r="F259"/>
          <cell r="G259"/>
          <cell r="H259"/>
          <cell r="I259"/>
          <cell r="J259"/>
          <cell r="K259"/>
          <cell r="L259"/>
          <cell r="M259"/>
          <cell r="N259"/>
        </row>
        <row r="260">
          <cell r="A260"/>
          <cell r="B260"/>
          <cell r="C260"/>
          <cell r="D260"/>
          <cell r="E260"/>
          <cell r="F260"/>
          <cell r="G260"/>
          <cell r="H260"/>
          <cell r="I260"/>
          <cell r="J260"/>
          <cell r="K260"/>
          <cell r="L260"/>
          <cell r="M260"/>
          <cell r="N260"/>
        </row>
        <row r="261">
          <cell r="A261"/>
          <cell r="B261"/>
          <cell r="C261"/>
          <cell r="D261"/>
          <cell r="E261"/>
          <cell r="F261"/>
          <cell r="G261"/>
          <cell r="H261"/>
          <cell r="I261"/>
          <cell r="J261"/>
          <cell r="K261"/>
          <cell r="L261"/>
          <cell r="M261"/>
          <cell r="N261"/>
        </row>
        <row r="262">
          <cell r="A262"/>
          <cell r="B262"/>
          <cell r="C262"/>
          <cell r="D262"/>
          <cell r="E262"/>
          <cell r="F262"/>
          <cell r="G262"/>
          <cell r="H262"/>
          <cell r="I262"/>
          <cell r="J262"/>
          <cell r="K262"/>
          <cell r="L262"/>
          <cell r="M262"/>
          <cell r="N262"/>
        </row>
        <row r="263">
          <cell r="A263"/>
          <cell r="B263"/>
          <cell r="C263"/>
          <cell r="D263"/>
          <cell r="E263"/>
          <cell r="F263"/>
          <cell r="G263"/>
          <cell r="H263"/>
          <cell r="I263"/>
          <cell r="J263"/>
          <cell r="K263"/>
          <cell r="L263"/>
          <cell r="M263"/>
          <cell r="N263"/>
        </row>
        <row r="264">
          <cell r="A264"/>
          <cell r="B264"/>
          <cell r="C264"/>
          <cell r="D264"/>
          <cell r="E264"/>
          <cell r="F264"/>
          <cell r="G264"/>
          <cell r="H264"/>
          <cell r="I264"/>
          <cell r="J264"/>
          <cell r="K264"/>
          <cell r="L264"/>
          <cell r="M264"/>
          <cell r="N264"/>
        </row>
        <row r="265">
          <cell r="A265"/>
          <cell r="B265"/>
          <cell r="C265"/>
          <cell r="D265"/>
          <cell r="E265"/>
          <cell r="F265"/>
          <cell r="G265"/>
          <cell r="H265"/>
          <cell r="I265"/>
          <cell r="J265"/>
          <cell r="K265"/>
          <cell r="L265"/>
          <cell r="M265"/>
          <cell r="N265"/>
        </row>
        <row r="266">
          <cell r="A266"/>
          <cell r="B266"/>
          <cell r="C266"/>
          <cell r="D266"/>
          <cell r="E266"/>
          <cell r="F266"/>
          <cell r="G266"/>
          <cell r="H266"/>
          <cell r="I266"/>
          <cell r="J266"/>
          <cell r="K266"/>
          <cell r="L266"/>
          <cell r="M266"/>
          <cell r="N266"/>
        </row>
        <row r="267">
          <cell r="A267"/>
          <cell r="B267"/>
          <cell r="C267"/>
          <cell r="D267"/>
          <cell r="E267"/>
          <cell r="F267"/>
          <cell r="G267"/>
          <cell r="H267"/>
          <cell r="I267"/>
          <cell r="J267"/>
          <cell r="K267"/>
          <cell r="L267"/>
          <cell r="M267"/>
          <cell r="N267"/>
        </row>
        <row r="268">
          <cell r="A268"/>
          <cell r="B268"/>
          <cell r="C268"/>
          <cell r="D268"/>
          <cell r="E268"/>
          <cell r="F268"/>
          <cell r="G268"/>
          <cell r="H268"/>
          <cell r="I268"/>
          <cell r="J268"/>
          <cell r="K268"/>
          <cell r="L268"/>
          <cell r="M268"/>
          <cell r="N268"/>
        </row>
        <row r="269">
          <cell r="A269"/>
          <cell r="B269"/>
          <cell r="C269"/>
          <cell r="D269"/>
          <cell r="E269"/>
          <cell r="F269"/>
          <cell r="G269"/>
          <cell r="H269"/>
          <cell r="I269"/>
          <cell r="J269"/>
          <cell r="K269"/>
          <cell r="L269"/>
          <cell r="M269"/>
          <cell r="N269"/>
        </row>
        <row r="270">
          <cell r="A270"/>
          <cell r="B270"/>
          <cell r="C270"/>
          <cell r="D270"/>
          <cell r="E270"/>
          <cell r="F270"/>
          <cell r="G270"/>
          <cell r="H270"/>
          <cell r="I270"/>
          <cell r="J270"/>
          <cell r="K270"/>
          <cell r="L270"/>
          <cell r="M270"/>
          <cell r="N270"/>
        </row>
        <row r="271">
          <cell r="A271"/>
          <cell r="B271"/>
          <cell r="C271"/>
          <cell r="D271"/>
          <cell r="E271"/>
          <cell r="F271"/>
          <cell r="G271"/>
          <cell r="H271"/>
          <cell r="I271"/>
          <cell r="J271"/>
          <cell r="K271"/>
          <cell r="L271"/>
          <cell r="M271"/>
          <cell r="N271"/>
        </row>
        <row r="272">
          <cell r="A272"/>
          <cell r="B272"/>
          <cell r="C272"/>
          <cell r="D272"/>
          <cell r="E272"/>
          <cell r="F272"/>
          <cell r="G272"/>
          <cell r="H272"/>
          <cell r="I272"/>
          <cell r="J272"/>
          <cell r="K272"/>
          <cell r="L272"/>
          <cell r="M272"/>
          <cell r="N272"/>
        </row>
        <row r="273">
          <cell r="A273"/>
          <cell r="B273"/>
          <cell r="C273"/>
          <cell r="D273"/>
          <cell r="E273"/>
          <cell r="F273"/>
          <cell r="G273"/>
          <cell r="H273"/>
          <cell r="I273"/>
          <cell r="J273"/>
          <cell r="K273"/>
          <cell r="L273"/>
          <cell r="M273"/>
          <cell r="N273"/>
        </row>
        <row r="274">
          <cell r="A274"/>
          <cell r="B274"/>
          <cell r="C274"/>
          <cell r="D274"/>
          <cell r="E274"/>
          <cell r="F274"/>
          <cell r="G274"/>
          <cell r="H274"/>
          <cell r="I274"/>
          <cell r="J274"/>
          <cell r="K274"/>
          <cell r="L274"/>
          <cell r="M274"/>
          <cell r="N274"/>
        </row>
        <row r="275">
          <cell r="A275"/>
          <cell r="B275"/>
          <cell r="C275"/>
          <cell r="D275"/>
          <cell r="E275"/>
          <cell r="F275"/>
          <cell r="G275"/>
          <cell r="H275"/>
          <cell r="I275"/>
          <cell r="J275"/>
          <cell r="K275"/>
          <cell r="L275"/>
          <cell r="M275"/>
          <cell r="N275"/>
        </row>
        <row r="276">
          <cell r="A276"/>
          <cell r="B276"/>
          <cell r="C276"/>
          <cell r="D276"/>
          <cell r="E276"/>
          <cell r="F276"/>
          <cell r="G276"/>
          <cell r="H276"/>
          <cell r="I276"/>
          <cell r="J276"/>
          <cell r="K276"/>
          <cell r="L276"/>
          <cell r="M276"/>
          <cell r="N276"/>
        </row>
        <row r="277">
          <cell r="A277"/>
          <cell r="B277"/>
          <cell r="C277"/>
          <cell r="D277"/>
          <cell r="E277"/>
          <cell r="F277"/>
          <cell r="G277"/>
          <cell r="H277"/>
          <cell r="I277"/>
          <cell r="J277"/>
          <cell r="K277"/>
          <cell r="L277"/>
          <cell r="M277"/>
          <cell r="N277"/>
        </row>
        <row r="278">
          <cell r="A278"/>
          <cell r="B278"/>
          <cell r="C278"/>
          <cell r="D278"/>
          <cell r="E278"/>
          <cell r="F278"/>
          <cell r="G278"/>
          <cell r="H278"/>
          <cell r="I278"/>
          <cell r="J278"/>
          <cell r="K278"/>
          <cell r="L278"/>
          <cell r="M278"/>
          <cell r="N278"/>
        </row>
        <row r="279">
          <cell r="A279"/>
          <cell r="B279"/>
          <cell r="C279"/>
          <cell r="D279"/>
          <cell r="E279"/>
          <cell r="F279"/>
          <cell r="G279"/>
          <cell r="H279"/>
          <cell r="I279"/>
          <cell r="J279"/>
          <cell r="K279"/>
          <cell r="L279"/>
          <cell r="M279"/>
          <cell r="N279"/>
        </row>
        <row r="280">
          <cell r="A280"/>
          <cell r="B280"/>
          <cell r="C280"/>
          <cell r="D280"/>
          <cell r="E280"/>
          <cell r="F280"/>
          <cell r="G280"/>
          <cell r="H280"/>
          <cell r="I280"/>
          <cell r="J280"/>
          <cell r="K280"/>
          <cell r="L280"/>
          <cell r="M280"/>
          <cell r="N280"/>
        </row>
        <row r="281">
          <cell r="A281"/>
          <cell r="B281"/>
          <cell r="C281"/>
          <cell r="D281"/>
          <cell r="E281"/>
          <cell r="F281"/>
          <cell r="G281"/>
          <cell r="H281"/>
          <cell r="I281"/>
          <cell r="J281"/>
          <cell r="K281"/>
          <cell r="L281"/>
          <cell r="M281"/>
          <cell r="N281"/>
        </row>
        <row r="282">
          <cell r="A282"/>
          <cell r="B282"/>
          <cell r="C282"/>
          <cell r="D282"/>
          <cell r="E282"/>
          <cell r="F282"/>
          <cell r="G282"/>
          <cell r="H282"/>
          <cell r="I282"/>
          <cell r="J282"/>
          <cell r="K282"/>
          <cell r="L282"/>
          <cell r="M282"/>
          <cell r="N282"/>
        </row>
        <row r="283">
          <cell r="A283"/>
          <cell r="B283"/>
          <cell r="C283"/>
          <cell r="D283"/>
          <cell r="E283"/>
          <cell r="F283"/>
          <cell r="G283"/>
          <cell r="H283"/>
          <cell r="I283"/>
          <cell r="J283"/>
          <cell r="K283"/>
          <cell r="L283"/>
          <cell r="M283"/>
          <cell r="N283"/>
        </row>
        <row r="284">
          <cell r="A284"/>
          <cell r="B284"/>
          <cell r="C284"/>
          <cell r="D284"/>
          <cell r="E284"/>
          <cell r="F284"/>
          <cell r="G284"/>
          <cell r="H284"/>
          <cell r="I284"/>
          <cell r="J284"/>
          <cell r="K284"/>
          <cell r="L284"/>
          <cell r="M284"/>
          <cell r="N284"/>
        </row>
        <row r="285">
          <cell r="A285"/>
          <cell r="B285"/>
          <cell r="C285"/>
          <cell r="D285"/>
          <cell r="E285"/>
          <cell r="F285"/>
          <cell r="G285"/>
          <cell r="H285"/>
          <cell r="I285"/>
          <cell r="J285"/>
          <cell r="K285"/>
          <cell r="L285"/>
          <cell r="M285"/>
          <cell r="N285"/>
        </row>
        <row r="286">
          <cell r="A286"/>
          <cell r="B286"/>
          <cell r="C286"/>
          <cell r="D286"/>
          <cell r="E286"/>
          <cell r="F286"/>
          <cell r="G286"/>
          <cell r="H286"/>
          <cell r="I286"/>
          <cell r="J286"/>
          <cell r="K286"/>
          <cell r="L286"/>
          <cell r="M286"/>
          <cell r="N286"/>
        </row>
        <row r="287">
          <cell r="A287"/>
          <cell r="B287"/>
          <cell r="C287"/>
          <cell r="D287"/>
          <cell r="E287"/>
          <cell r="F287"/>
          <cell r="G287"/>
          <cell r="H287"/>
          <cell r="I287"/>
          <cell r="J287"/>
          <cell r="K287"/>
          <cell r="L287"/>
          <cell r="M287"/>
          <cell r="N287"/>
        </row>
        <row r="288">
          <cell r="A288"/>
          <cell r="B288"/>
          <cell r="C288"/>
          <cell r="D288"/>
          <cell r="E288"/>
          <cell r="F288"/>
          <cell r="G288"/>
          <cell r="H288"/>
          <cell r="I288"/>
          <cell r="J288"/>
          <cell r="K288"/>
          <cell r="L288"/>
          <cell r="M288"/>
          <cell r="N288"/>
        </row>
        <row r="289">
          <cell r="A289"/>
          <cell r="B289"/>
          <cell r="C289"/>
          <cell r="D289"/>
          <cell r="E289"/>
          <cell r="F289"/>
          <cell r="G289"/>
          <cell r="H289"/>
          <cell r="I289"/>
          <cell r="J289"/>
          <cell r="K289"/>
          <cell r="L289"/>
          <cell r="M289"/>
          <cell r="N289"/>
        </row>
        <row r="290">
          <cell r="A290"/>
          <cell r="B290"/>
          <cell r="C290"/>
          <cell r="D290"/>
          <cell r="E290"/>
          <cell r="F290"/>
          <cell r="G290"/>
          <cell r="H290"/>
          <cell r="I290"/>
          <cell r="J290"/>
          <cell r="K290"/>
          <cell r="L290"/>
          <cell r="M290"/>
          <cell r="N290"/>
        </row>
        <row r="291">
          <cell r="A291"/>
          <cell r="B291"/>
          <cell r="C291"/>
          <cell r="D291"/>
          <cell r="E291"/>
          <cell r="F291"/>
          <cell r="G291"/>
          <cell r="H291"/>
          <cell r="I291"/>
          <cell r="J291"/>
          <cell r="K291"/>
          <cell r="L291"/>
          <cell r="M291"/>
          <cell r="N291"/>
        </row>
        <row r="292">
          <cell r="A292"/>
          <cell r="B292"/>
          <cell r="C292"/>
          <cell r="D292"/>
          <cell r="E292"/>
          <cell r="F292"/>
          <cell r="G292"/>
          <cell r="H292"/>
          <cell r="I292"/>
          <cell r="J292"/>
          <cell r="K292"/>
          <cell r="L292"/>
          <cell r="M292"/>
          <cell r="N292"/>
        </row>
        <row r="293">
          <cell r="A293"/>
          <cell r="B293"/>
          <cell r="C293"/>
          <cell r="D293"/>
          <cell r="E293"/>
          <cell r="F293"/>
          <cell r="G293"/>
          <cell r="H293"/>
          <cell r="I293"/>
          <cell r="J293"/>
          <cell r="K293"/>
          <cell r="L293"/>
          <cell r="M293"/>
          <cell r="N293"/>
        </row>
        <row r="294">
          <cell r="A294"/>
          <cell r="B294"/>
          <cell r="C294"/>
          <cell r="D294"/>
          <cell r="E294"/>
          <cell r="F294"/>
          <cell r="G294"/>
          <cell r="H294"/>
          <cell r="I294"/>
          <cell r="J294"/>
          <cell r="K294"/>
          <cell r="L294"/>
          <cell r="M294"/>
          <cell r="N294"/>
        </row>
        <row r="295">
          <cell r="A295"/>
          <cell r="B295"/>
          <cell r="C295"/>
          <cell r="D295"/>
          <cell r="E295"/>
          <cell r="F295"/>
          <cell r="G295"/>
          <cell r="H295"/>
          <cell r="I295"/>
          <cell r="J295"/>
          <cell r="K295"/>
          <cell r="L295"/>
          <cell r="M295"/>
          <cell r="N295"/>
        </row>
        <row r="296">
          <cell r="A296"/>
          <cell r="B296"/>
          <cell r="C296"/>
          <cell r="D296"/>
          <cell r="E296"/>
          <cell r="F296"/>
          <cell r="G296"/>
          <cell r="H296"/>
          <cell r="I296"/>
          <cell r="J296"/>
          <cell r="K296"/>
          <cell r="L296"/>
          <cell r="M296"/>
          <cell r="N296"/>
        </row>
        <row r="297">
          <cell r="A297"/>
          <cell r="B297"/>
          <cell r="C297"/>
          <cell r="D297"/>
          <cell r="E297"/>
          <cell r="F297"/>
          <cell r="G297"/>
          <cell r="H297"/>
          <cell r="I297"/>
          <cell r="J297"/>
          <cell r="K297"/>
          <cell r="L297"/>
          <cell r="M297"/>
          <cell r="N297"/>
        </row>
        <row r="298">
          <cell r="A298"/>
          <cell r="B298"/>
          <cell r="C298"/>
          <cell r="D298"/>
          <cell r="E298"/>
          <cell r="F298"/>
          <cell r="G298"/>
          <cell r="H298"/>
          <cell r="I298"/>
          <cell r="J298"/>
          <cell r="K298"/>
          <cell r="L298"/>
          <cell r="M298"/>
          <cell r="N298"/>
        </row>
        <row r="299">
          <cell r="A299"/>
          <cell r="B299"/>
          <cell r="C299"/>
          <cell r="D299"/>
          <cell r="E299"/>
          <cell r="F299"/>
          <cell r="G299"/>
          <cell r="H299"/>
          <cell r="I299"/>
          <cell r="J299"/>
          <cell r="K299"/>
          <cell r="L299"/>
          <cell r="M299"/>
          <cell r="N299"/>
        </row>
        <row r="300">
          <cell r="A300"/>
          <cell r="B300"/>
          <cell r="C300"/>
          <cell r="D300"/>
          <cell r="E300"/>
          <cell r="F300"/>
          <cell r="G300"/>
          <cell r="H300"/>
          <cell r="I300"/>
          <cell r="J300"/>
          <cell r="K300"/>
          <cell r="L300"/>
          <cell r="M300"/>
          <cell r="N300"/>
        </row>
        <row r="301">
          <cell r="A301"/>
          <cell r="B301"/>
          <cell r="C301"/>
          <cell r="D301"/>
          <cell r="E301"/>
          <cell r="F301"/>
          <cell r="G301"/>
          <cell r="H301"/>
          <cell r="I301"/>
          <cell r="J301"/>
          <cell r="K301"/>
          <cell r="L301"/>
          <cell r="M301"/>
          <cell r="N301"/>
        </row>
        <row r="302">
          <cell r="A302"/>
          <cell r="B302"/>
          <cell r="C302"/>
          <cell r="D302"/>
          <cell r="E302"/>
          <cell r="F302"/>
          <cell r="G302"/>
          <cell r="H302"/>
          <cell r="I302"/>
          <cell r="J302"/>
          <cell r="K302"/>
          <cell r="L302"/>
          <cell r="M302"/>
          <cell r="N302"/>
        </row>
        <row r="303">
          <cell r="A303"/>
          <cell r="B303"/>
          <cell r="C303"/>
          <cell r="D303"/>
          <cell r="E303"/>
          <cell r="F303"/>
          <cell r="G303"/>
          <cell r="H303"/>
          <cell r="I303"/>
          <cell r="J303"/>
          <cell r="K303"/>
          <cell r="L303"/>
          <cell r="M303"/>
          <cell r="N303"/>
        </row>
        <row r="304">
          <cell r="A304"/>
          <cell r="B304"/>
          <cell r="C304"/>
          <cell r="D304"/>
          <cell r="E304"/>
          <cell r="F304"/>
          <cell r="G304"/>
          <cell r="H304"/>
          <cell r="I304"/>
          <cell r="J304"/>
          <cell r="K304"/>
          <cell r="L304"/>
          <cell r="M304"/>
          <cell r="N304"/>
        </row>
        <row r="305">
          <cell r="A305"/>
          <cell r="B305"/>
          <cell r="C305"/>
          <cell r="D305"/>
          <cell r="E305"/>
          <cell r="F305"/>
          <cell r="G305"/>
          <cell r="H305"/>
          <cell r="I305"/>
          <cell r="J305"/>
          <cell r="K305"/>
          <cell r="L305"/>
          <cell r="M305"/>
          <cell r="N305"/>
        </row>
        <row r="306">
          <cell r="A306"/>
          <cell r="B306"/>
          <cell r="C306"/>
          <cell r="D306"/>
          <cell r="E306"/>
          <cell r="F306"/>
          <cell r="G306"/>
          <cell r="H306"/>
          <cell r="I306"/>
          <cell r="J306"/>
          <cell r="K306"/>
          <cell r="L306"/>
          <cell r="M306"/>
          <cell r="N306"/>
        </row>
        <row r="307">
          <cell r="A307"/>
          <cell r="B307"/>
          <cell r="C307"/>
          <cell r="D307"/>
          <cell r="E307"/>
          <cell r="F307"/>
          <cell r="G307"/>
          <cell r="H307"/>
          <cell r="I307"/>
          <cell r="J307"/>
          <cell r="K307"/>
          <cell r="L307"/>
          <cell r="M307"/>
          <cell r="N307"/>
        </row>
        <row r="308">
          <cell r="A308"/>
          <cell r="B308"/>
          <cell r="C308"/>
          <cell r="D308"/>
          <cell r="E308"/>
          <cell r="F308"/>
          <cell r="G308"/>
          <cell r="H308"/>
          <cell r="I308"/>
          <cell r="J308"/>
          <cell r="K308"/>
          <cell r="L308"/>
          <cell r="M308"/>
          <cell r="N308"/>
        </row>
        <row r="309">
          <cell r="A309"/>
          <cell r="B309"/>
          <cell r="C309"/>
          <cell r="D309"/>
          <cell r="E309"/>
          <cell r="F309"/>
          <cell r="G309"/>
          <cell r="H309"/>
          <cell r="I309"/>
          <cell r="J309"/>
          <cell r="K309"/>
          <cell r="L309"/>
          <cell r="M309"/>
          <cell r="N309"/>
        </row>
        <row r="310">
          <cell r="A310"/>
          <cell r="B310"/>
          <cell r="C310"/>
          <cell r="D310"/>
          <cell r="E310"/>
          <cell r="F310"/>
          <cell r="G310"/>
          <cell r="H310"/>
          <cell r="I310"/>
          <cell r="J310"/>
          <cell r="K310"/>
          <cell r="L310"/>
          <cell r="M310"/>
          <cell r="N310"/>
        </row>
        <row r="311">
          <cell r="A311"/>
          <cell r="B311"/>
          <cell r="C311"/>
          <cell r="D311"/>
          <cell r="E311"/>
          <cell r="F311"/>
          <cell r="G311"/>
          <cell r="H311"/>
          <cell r="I311"/>
          <cell r="J311"/>
          <cell r="K311"/>
          <cell r="L311"/>
          <cell r="M311"/>
          <cell r="N311"/>
        </row>
        <row r="312">
          <cell r="A312"/>
          <cell r="B312"/>
          <cell r="C312"/>
          <cell r="D312"/>
          <cell r="E312"/>
          <cell r="F312"/>
          <cell r="G312"/>
          <cell r="H312"/>
          <cell r="I312"/>
          <cell r="J312"/>
          <cell r="K312"/>
          <cell r="L312"/>
          <cell r="M312"/>
          <cell r="N312"/>
        </row>
        <row r="313">
          <cell r="A313"/>
          <cell r="B313"/>
          <cell r="C313"/>
          <cell r="D313"/>
          <cell r="E313"/>
          <cell r="F313"/>
          <cell r="G313"/>
          <cell r="H313"/>
          <cell r="I313"/>
          <cell r="J313"/>
          <cell r="K313"/>
          <cell r="L313"/>
          <cell r="M313"/>
          <cell r="N313"/>
        </row>
        <row r="314">
          <cell r="A314"/>
          <cell r="B314"/>
          <cell r="C314"/>
          <cell r="D314"/>
          <cell r="E314"/>
          <cell r="F314"/>
          <cell r="G314"/>
          <cell r="H314"/>
          <cell r="I314"/>
          <cell r="J314"/>
          <cell r="K314"/>
          <cell r="L314"/>
          <cell r="M314"/>
          <cell r="N314"/>
        </row>
        <row r="315">
          <cell r="A315"/>
          <cell r="B315"/>
          <cell r="C315"/>
          <cell r="D315"/>
          <cell r="E315"/>
          <cell r="F315"/>
          <cell r="G315"/>
          <cell r="H315"/>
          <cell r="I315"/>
          <cell r="J315"/>
          <cell r="K315"/>
          <cell r="L315"/>
          <cell r="M315"/>
          <cell r="N315"/>
        </row>
        <row r="316">
          <cell r="A316"/>
          <cell r="B316"/>
          <cell r="C316"/>
          <cell r="D316"/>
          <cell r="E316"/>
          <cell r="F316"/>
          <cell r="G316"/>
          <cell r="H316"/>
          <cell r="I316"/>
          <cell r="J316"/>
          <cell r="K316"/>
          <cell r="L316"/>
          <cell r="M316"/>
          <cell r="N316"/>
        </row>
        <row r="317">
          <cell r="A317"/>
          <cell r="B317"/>
          <cell r="C317"/>
          <cell r="D317"/>
          <cell r="E317"/>
          <cell r="F317"/>
          <cell r="G317"/>
          <cell r="H317"/>
          <cell r="I317"/>
          <cell r="J317"/>
          <cell r="K317"/>
          <cell r="L317"/>
          <cell r="M317"/>
          <cell r="N317"/>
        </row>
        <row r="318">
          <cell r="A318"/>
          <cell r="B318"/>
          <cell r="C318"/>
          <cell r="D318"/>
          <cell r="E318"/>
          <cell r="F318"/>
          <cell r="G318"/>
          <cell r="H318"/>
          <cell r="I318"/>
          <cell r="J318"/>
          <cell r="K318"/>
          <cell r="L318"/>
          <cell r="M318"/>
          <cell r="N318"/>
        </row>
        <row r="319">
          <cell r="A319"/>
          <cell r="B319"/>
          <cell r="C319"/>
          <cell r="D319"/>
          <cell r="E319"/>
          <cell r="F319"/>
          <cell r="G319"/>
          <cell r="H319"/>
          <cell r="I319"/>
          <cell r="J319"/>
          <cell r="K319"/>
          <cell r="L319"/>
          <cell r="M319"/>
          <cell r="N319"/>
        </row>
        <row r="320">
          <cell r="A320"/>
          <cell r="B320"/>
          <cell r="C320"/>
          <cell r="D320"/>
          <cell r="E320"/>
          <cell r="F320"/>
          <cell r="G320"/>
          <cell r="H320"/>
          <cell r="I320"/>
          <cell r="J320"/>
          <cell r="K320"/>
          <cell r="L320"/>
          <cell r="M320"/>
          <cell r="N320"/>
        </row>
        <row r="321">
          <cell r="A321"/>
          <cell r="B321"/>
          <cell r="C321"/>
          <cell r="D321"/>
          <cell r="E321"/>
          <cell r="F321"/>
          <cell r="G321"/>
          <cell r="H321"/>
          <cell r="I321"/>
          <cell r="J321"/>
          <cell r="K321"/>
          <cell r="L321"/>
          <cell r="M321"/>
          <cell r="N321"/>
        </row>
        <row r="322">
          <cell r="A322"/>
          <cell r="B322"/>
          <cell r="C322"/>
          <cell r="D322"/>
          <cell r="E322"/>
          <cell r="F322"/>
          <cell r="G322"/>
          <cell r="H322"/>
          <cell r="I322"/>
          <cell r="J322"/>
          <cell r="K322"/>
          <cell r="L322"/>
          <cell r="M322"/>
          <cell r="N322"/>
        </row>
        <row r="323">
          <cell r="A323"/>
          <cell r="B323"/>
          <cell r="C323"/>
          <cell r="D323"/>
          <cell r="E323"/>
          <cell r="F323"/>
          <cell r="G323"/>
          <cell r="H323"/>
          <cell r="I323"/>
          <cell r="J323"/>
          <cell r="K323"/>
          <cell r="L323"/>
          <cell r="M323"/>
          <cell r="N323"/>
        </row>
        <row r="324">
          <cell r="A324"/>
          <cell r="B324"/>
          <cell r="C324"/>
          <cell r="D324"/>
          <cell r="E324"/>
          <cell r="F324"/>
          <cell r="G324"/>
          <cell r="H324"/>
          <cell r="I324"/>
          <cell r="J324"/>
          <cell r="K324"/>
          <cell r="L324"/>
          <cell r="M324"/>
          <cell r="N324"/>
        </row>
        <row r="325">
          <cell r="A325"/>
          <cell r="B325"/>
          <cell r="C325"/>
          <cell r="D325"/>
          <cell r="E325"/>
          <cell r="F325"/>
          <cell r="G325"/>
          <cell r="H325"/>
          <cell r="I325"/>
          <cell r="J325"/>
          <cell r="K325"/>
          <cell r="L325"/>
          <cell r="M325"/>
          <cell r="N325"/>
        </row>
        <row r="326">
          <cell r="A326"/>
          <cell r="B326"/>
          <cell r="C326"/>
          <cell r="D326"/>
          <cell r="E326"/>
          <cell r="F326"/>
          <cell r="G326"/>
          <cell r="H326"/>
          <cell r="I326"/>
          <cell r="J326"/>
          <cell r="K326"/>
          <cell r="L326"/>
          <cell r="M326"/>
          <cell r="N326"/>
        </row>
        <row r="327">
          <cell r="A327"/>
          <cell r="B327"/>
          <cell r="C327"/>
          <cell r="D327"/>
          <cell r="E327"/>
          <cell r="F327"/>
          <cell r="G327"/>
          <cell r="H327"/>
          <cell r="I327"/>
          <cell r="J327"/>
          <cell r="K327"/>
          <cell r="L327"/>
          <cell r="M327"/>
          <cell r="N327"/>
        </row>
        <row r="328">
          <cell r="A328"/>
          <cell r="B328"/>
          <cell r="C328"/>
          <cell r="D328"/>
          <cell r="E328"/>
          <cell r="F328"/>
          <cell r="G328"/>
          <cell r="H328"/>
          <cell r="I328"/>
          <cell r="J328"/>
          <cell r="K328"/>
          <cell r="L328"/>
          <cell r="M328"/>
          <cell r="N328"/>
        </row>
        <row r="329">
          <cell r="A329"/>
          <cell r="B329"/>
          <cell r="C329"/>
          <cell r="D329"/>
          <cell r="E329"/>
          <cell r="F329"/>
          <cell r="G329"/>
          <cell r="H329"/>
          <cell r="I329"/>
          <cell r="J329"/>
          <cell r="K329"/>
          <cell r="L329"/>
          <cell r="M329"/>
          <cell r="N329"/>
        </row>
        <row r="330">
          <cell r="A330"/>
          <cell r="B330"/>
          <cell r="C330"/>
          <cell r="D330"/>
          <cell r="E330"/>
          <cell r="F330"/>
          <cell r="G330"/>
          <cell r="H330"/>
          <cell r="I330"/>
          <cell r="J330"/>
          <cell r="K330"/>
          <cell r="L330"/>
          <cell r="M330"/>
          <cell r="N330"/>
        </row>
        <row r="331">
          <cell r="A331"/>
          <cell r="B331"/>
          <cell r="C331"/>
          <cell r="D331"/>
          <cell r="E331"/>
          <cell r="F331"/>
          <cell r="G331"/>
          <cell r="H331"/>
          <cell r="I331"/>
          <cell r="J331"/>
          <cell r="K331"/>
          <cell r="L331"/>
          <cell r="M331"/>
          <cell r="N331"/>
        </row>
        <row r="332">
          <cell r="A332"/>
          <cell r="B332"/>
          <cell r="C332"/>
          <cell r="D332"/>
          <cell r="E332"/>
          <cell r="F332"/>
          <cell r="G332"/>
          <cell r="H332"/>
          <cell r="I332"/>
          <cell r="J332"/>
          <cell r="K332"/>
          <cell r="L332"/>
          <cell r="M332"/>
          <cell r="N332"/>
        </row>
        <row r="333">
          <cell r="A333"/>
          <cell r="B333"/>
          <cell r="C333"/>
          <cell r="D333"/>
          <cell r="E333"/>
          <cell r="F333"/>
          <cell r="G333"/>
          <cell r="H333"/>
          <cell r="I333"/>
          <cell r="J333"/>
          <cell r="K333"/>
          <cell r="L333"/>
          <cell r="M333"/>
          <cell r="N333"/>
        </row>
        <row r="334">
          <cell r="A334"/>
          <cell r="B334"/>
          <cell r="C334"/>
          <cell r="D334"/>
          <cell r="E334"/>
          <cell r="F334"/>
          <cell r="G334"/>
          <cell r="H334"/>
          <cell r="I334"/>
          <cell r="J334"/>
          <cell r="K334"/>
          <cell r="L334"/>
          <cell r="M334"/>
          <cell r="N334"/>
        </row>
        <row r="335">
          <cell r="A335"/>
          <cell r="B335"/>
          <cell r="C335"/>
          <cell r="D335"/>
          <cell r="E335"/>
          <cell r="F335"/>
          <cell r="G335"/>
          <cell r="H335"/>
          <cell r="I335"/>
          <cell r="J335"/>
          <cell r="K335"/>
          <cell r="L335"/>
          <cell r="M335"/>
          <cell r="N335"/>
        </row>
        <row r="336">
          <cell r="A336"/>
          <cell r="B336"/>
          <cell r="C336"/>
          <cell r="D336"/>
          <cell r="E336"/>
          <cell r="F336"/>
          <cell r="G336"/>
          <cell r="H336"/>
          <cell r="I336"/>
          <cell r="J336"/>
          <cell r="K336"/>
          <cell r="L336"/>
          <cell r="M336"/>
          <cell r="N336"/>
        </row>
        <row r="337">
          <cell r="A337"/>
          <cell r="B337"/>
          <cell r="C337"/>
          <cell r="D337"/>
          <cell r="E337"/>
          <cell r="F337"/>
          <cell r="G337"/>
          <cell r="H337"/>
          <cell r="I337"/>
          <cell r="J337"/>
          <cell r="K337"/>
          <cell r="L337"/>
          <cell r="M337"/>
          <cell r="N337"/>
        </row>
        <row r="338">
          <cell r="A338"/>
          <cell r="B338"/>
          <cell r="C338"/>
          <cell r="D338"/>
          <cell r="E338"/>
          <cell r="F338"/>
          <cell r="G338"/>
          <cell r="H338"/>
          <cell r="I338"/>
          <cell r="J338"/>
          <cell r="K338"/>
          <cell r="L338"/>
          <cell r="M338"/>
          <cell r="N338"/>
        </row>
        <row r="339">
          <cell r="A339"/>
          <cell r="B339"/>
          <cell r="C339"/>
          <cell r="D339"/>
          <cell r="E339"/>
          <cell r="F339"/>
          <cell r="G339"/>
          <cell r="H339"/>
          <cell r="I339"/>
          <cell r="J339"/>
          <cell r="K339"/>
          <cell r="L339"/>
          <cell r="M339"/>
          <cell r="N339"/>
        </row>
        <row r="340">
          <cell r="A340"/>
          <cell r="B340"/>
          <cell r="C340"/>
          <cell r="D340"/>
          <cell r="E340"/>
          <cell r="F340"/>
          <cell r="G340"/>
          <cell r="H340"/>
          <cell r="I340"/>
          <cell r="J340"/>
          <cell r="K340"/>
          <cell r="L340"/>
          <cell r="M340"/>
          <cell r="N340"/>
        </row>
        <row r="341">
          <cell r="A341"/>
          <cell r="B341"/>
          <cell r="C341"/>
          <cell r="D341"/>
          <cell r="E341"/>
          <cell r="F341"/>
          <cell r="G341"/>
          <cell r="H341"/>
          <cell r="I341"/>
          <cell r="J341"/>
          <cell r="K341"/>
          <cell r="L341"/>
          <cell r="M341"/>
          <cell r="N341"/>
        </row>
        <row r="342">
          <cell r="A342"/>
          <cell r="B342"/>
          <cell r="C342"/>
          <cell r="D342"/>
          <cell r="E342"/>
          <cell r="F342"/>
          <cell r="G342"/>
          <cell r="H342"/>
          <cell r="I342"/>
          <cell r="J342"/>
          <cell r="K342"/>
          <cell r="L342"/>
          <cell r="M342"/>
          <cell r="N342"/>
        </row>
        <row r="343">
          <cell r="A343"/>
          <cell r="B343"/>
          <cell r="C343"/>
          <cell r="D343"/>
          <cell r="E343"/>
          <cell r="F343"/>
          <cell r="G343"/>
          <cell r="H343"/>
          <cell r="I343"/>
          <cell r="J343"/>
          <cell r="K343"/>
          <cell r="L343"/>
          <cell r="M343"/>
          <cell r="N343"/>
        </row>
        <row r="344">
          <cell r="A344"/>
          <cell r="B344"/>
          <cell r="C344"/>
          <cell r="D344"/>
          <cell r="E344"/>
          <cell r="F344"/>
          <cell r="G344"/>
          <cell r="H344"/>
          <cell r="I344"/>
          <cell r="J344"/>
          <cell r="K344"/>
          <cell r="L344"/>
          <cell r="M344"/>
          <cell r="N344"/>
        </row>
        <row r="345">
          <cell r="A345"/>
          <cell r="B345"/>
          <cell r="C345"/>
          <cell r="D345"/>
          <cell r="E345"/>
          <cell r="F345"/>
          <cell r="G345"/>
          <cell r="H345"/>
          <cell r="I345"/>
          <cell r="J345"/>
          <cell r="K345"/>
          <cell r="L345"/>
          <cell r="M345"/>
          <cell r="N345"/>
        </row>
        <row r="346">
          <cell r="A346"/>
          <cell r="B346"/>
          <cell r="C346"/>
          <cell r="D346"/>
          <cell r="E346"/>
          <cell r="F346"/>
          <cell r="G346"/>
          <cell r="H346"/>
          <cell r="I346"/>
          <cell r="J346"/>
          <cell r="K346"/>
          <cell r="L346"/>
          <cell r="M346"/>
          <cell r="N346"/>
        </row>
        <row r="347">
          <cell r="A347"/>
          <cell r="B347"/>
          <cell r="C347"/>
          <cell r="D347"/>
          <cell r="E347"/>
          <cell r="F347"/>
          <cell r="G347"/>
          <cell r="H347"/>
          <cell r="I347"/>
          <cell r="J347"/>
          <cell r="K347"/>
          <cell r="L347"/>
          <cell r="M347"/>
          <cell r="N347"/>
        </row>
        <row r="348">
          <cell r="A348"/>
          <cell r="B348"/>
          <cell r="C348"/>
          <cell r="D348"/>
          <cell r="E348"/>
          <cell r="F348"/>
          <cell r="G348"/>
          <cell r="H348"/>
          <cell r="I348"/>
          <cell r="J348"/>
          <cell r="K348"/>
          <cell r="L348"/>
          <cell r="M348"/>
          <cell r="N348"/>
        </row>
        <row r="349">
          <cell r="A349"/>
          <cell r="B349"/>
          <cell r="C349"/>
          <cell r="D349"/>
          <cell r="E349"/>
          <cell r="F349"/>
          <cell r="G349"/>
          <cell r="H349"/>
          <cell r="I349"/>
          <cell r="J349"/>
          <cell r="K349"/>
          <cell r="L349"/>
          <cell r="M349"/>
          <cell r="N349"/>
        </row>
        <row r="350">
          <cell r="A350"/>
          <cell r="B350"/>
          <cell r="C350"/>
          <cell r="D350"/>
          <cell r="E350"/>
          <cell r="F350"/>
          <cell r="G350"/>
          <cell r="H350"/>
          <cell r="I350"/>
          <cell r="J350"/>
          <cell r="K350"/>
          <cell r="L350"/>
          <cell r="M350"/>
          <cell r="N350"/>
        </row>
        <row r="351">
          <cell r="A351"/>
          <cell r="B351"/>
          <cell r="C351"/>
          <cell r="D351"/>
          <cell r="E351"/>
          <cell r="F351"/>
          <cell r="G351"/>
          <cell r="H351"/>
          <cell r="I351"/>
          <cell r="J351"/>
          <cell r="K351"/>
          <cell r="L351"/>
          <cell r="M351"/>
          <cell r="N351"/>
        </row>
        <row r="352">
          <cell r="A352"/>
          <cell r="B352"/>
          <cell r="C352"/>
          <cell r="D352"/>
          <cell r="E352"/>
          <cell r="F352"/>
          <cell r="G352"/>
          <cell r="H352"/>
          <cell r="I352"/>
          <cell r="J352"/>
          <cell r="K352"/>
          <cell r="L352"/>
          <cell r="M352"/>
          <cell r="N352"/>
        </row>
        <row r="353">
          <cell r="A353"/>
          <cell r="B353"/>
          <cell r="C353"/>
          <cell r="D353"/>
          <cell r="E353"/>
          <cell r="F353"/>
          <cell r="G353"/>
          <cell r="H353"/>
          <cell r="I353"/>
          <cell r="J353"/>
          <cell r="K353"/>
          <cell r="L353"/>
          <cell r="M353"/>
          <cell r="N353"/>
        </row>
        <row r="354">
          <cell r="A354"/>
          <cell r="B354"/>
          <cell r="C354"/>
          <cell r="D354"/>
          <cell r="E354"/>
          <cell r="F354"/>
          <cell r="G354"/>
          <cell r="H354"/>
          <cell r="I354"/>
          <cell r="J354"/>
          <cell r="K354"/>
          <cell r="L354"/>
          <cell r="M354"/>
          <cell r="N354"/>
        </row>
        <row r="355">
          <cell r="A355"/>
          <cell r="B355"/>
          <cell r="C355"/>
          <cell r="D355"/>
          <cell r="E355"/>
          <cell r="F355"/>
          <cell r="G355"/>
          <cell r="H355"/>
          <cell r="I355"/>
          <cell r="J355"/>
          <cell r="K355"/>
          <cell r="L355"/>
          <cell r="M355"/>
          <cell r="N355"/>
        </row>
        <row r="356">
          <cell r="A356"/>
          <cell r="B356"/>
          <cell r="C356"/>
          <cell r="D356"/>
          <cell r="E356"/>
          <cell r="F356"/>
          <cell r="G356"/>
          <cell r="H356"/>
          <cell r="I356"/>
          <cell r="J356"/>
          <cell r="K356"/>
          <cell r="L356"/>
          <cell r="M356"/>
          <cell r="N356"/>
        </row>
        <row r="357">
          <cell r="A357"/>
          <cell r="B357"/>
          <cell r="C357"/>
          <cell r="D357"/>
          <cell r="E357"/>
          <cell r="F357"/>
          <cell r="G357"/>
          <cell r="H357"/>
          <cell r="I357"/>
          <cell r="J357"/>
          <cell r="K357"/>
          <cell r="L357"/>
          <cell r="M357"/>
          <cell r="N357"/>
        </row>
        <row r="358">
          <cell r="A358"/>
          <cell r="B358"/>
          <cell r="C358"/>
          <cell r="D358"/>
          <cell r="E358"/>
          <cell r="F358"/>
          <cell r="G358"/>
          <cell r="H358"/>
          <cell r="I358"/>
          <cell r="J358"/>
          <cell r="K358"/>
          <cell r="L358"/>
          <cell r="M358"/>
          <cell r="N358"/>
        </row>
        <row r="359">
          <cell r="A359"/>
          <cell r="B359"/>
          <cell r="C359"/>
          <cell r="D359"/>
          <cell r="E359"/>
          <cell r="F359"/>
          <cell r="G359"/>
          <cell r="H359"/>
          <cell r="I359"/>
          <cell r="J359"/>
          <cell r="K359"/>
          <cell r="L359"/>
          <cell r="M359"/>
          <cell r="N359"/>
        </row>
        <row r="360">
          <cell r="A360"/>
          <cell r="B360"/>
          <cell r="C360"/>
          <cell r="D360"/>
          <cell r="E360"/>
          <cell r="F360"/>
          <cell r="G360"/>
          <cell r="H360"/>
          <cell r="I360"/>
          <cell r="J360"/>
          <cell r="K360"/>
          <cell r="L360"/>
          <cell r="M360"/>
          <cell r="N360"/>
        </row>
        <row r="361">
          <cell r="A361"/>
          <cell r="B361"/>
          <cell r="C361"/>
          <cell r="D361"/>
          <cell r="E361"/>
          <cell r="F361"/>
          <cell r="G361"/>
          <cell r="H361"/>
          <cell r="I361"/>
          <cell r="J361"/>
          <cell r="K361"/>
          <cell r="L361"/>
          <cell r="M361"/>
          <cell r="N361"/>
        </row>
        <row r="362">
          <cell r="A362"/>
          <cell r="B362"/>
          <cell r="C362"/>
          <cell r="D362"/>
          <cell r="E362"/>
          <cell r="F362"/>
          <cell r="G362"/>
          <cell r="H362"/>
          <cell r="I362"/>
          <cell r="J362"/>
          <cell r="K362"/>
          <cell r="L362"/>
          <cell r="M362"/>
          <cell r="N362"/>
        </row>
        <row r="363">
          <cell r="A363"/>
          <cell r="B363"/>
          <cell r="C363"/>
          <cell r="D363"/>
          <cell r="E363"/>
          <cell r="F363"/>
          <cell r="G363"/>
          <cell r="H363"/>
          <cell r="I363"/>
          <cell r="J363"/>
          <cell r="K363"/>
          <cell r="L363"/>
          <cell r="M363"/>
          <cell r="N363"/>
        </row>
        <row r="364">
          <cell r="A364"/>
          <cell r="B364"/>
          <cell r="C364"/>
          <cell r="D364"/>
          <cell r="E364"/>
          <cell r="F364"/>
          <cell r="G364"/>
          <cell r="H364"/>
          <cell r="I364"/>
          <cell r="J364"/>
          <cell r="K364"/>
          <cell r="L364"/>
          <cell r="M364"/>
          <cell r="N364"/>
        </row>
        <row r="365">
          <cell r="A365"/>
          <cell r="B365"/>
          <cell r="C365"/>
          <cell r="D365"/>
          <cell r="E365"/>
          <cell r="F365"/>
          <cell r="G365"/>
          <cell r="H365"/>
          <cell r="I365"/>
          <cell r="J365"/>
          <cell r="K365"/>
          <cell r="L365"/>
          <cell r="M365"/>
          <cell r="N365"/>
        </row>
        <row r="366">
          <cell r="A366"/>
          <cell r="B366"/>
          <cell r="C366"/>
          <cell r="D366"/>
          <cell r="E366"/>
          <cell r="F366"/>
          <cell r="G366"/>
          <cell r="H366"/>
          <cell r="I366"/>
          <cell r="J366"/>
          <cell r="K366"/>
          <cell r="L366"/>
          <cell r="M366"/>
          <cell r="N366"/>
        </row>
        <row r="367">
          <cell r="A367"/>
          <cell r="B367"/>
          <cell r="C367"/>
          <cell r="D367"/>
          <cell r="E367"/>
          <cell r="F367"/>
          <cell r="G367"/>
          <cell r="H367"/>
          <cell r="I367"/>
          <cell r="J367"/>
          <cell r="K367"/>
          <cell r="L367"/>
          <cell r="M367"/>
          <cell r="N367"/>
        </row>
        <row r="368">
          <cell r="A368"/>
          <cell r="B368"/>
          <cell r="C368"/>
          <cell r="D368"/>
          <cell r="E368"/>
          <cell r="F368"/>
          <cell r="G368"/>
          <cell r="H368"/>
          <cell r="I368"/>
          <cell r="J368"/>
          <cell r="K368"/>
          <cell r="L368"/>
          <cell r="M368"/>
          <cell r="N368"/>
        </row>
        <row r="369">
          <cell r="A369"/>
          <cell r="B369"/>
          <cell r="C369"/>
          <cell r="D369"/>
          <cell r="E369"/>
          <cell r="F369"/>
          <cell r="G369"/>
          <cell r="H369"/>
          <cell r="I369"/>
          <cell r="J369"/>
          <cell r="K369"/>
          <cell r="L369"/>
          <cell r="M369"/>
          <cell r="N369"/>
        </row>
        <row r="370">
          <cell r="A370"/>
          <cell r="B370"/>
          <cell r="C370"/>
          <cell r="D370"/>
          <cell r="E370"/>
          <cell r="F370"/>
          <cell r="G370"/>
          <cell r="H370"/>
          <cell r="I370"/>
          <cell r="J370"/>
          <cell r="K370"/>
          <cell r="L370"/>
          <cell r="M370"/>
          <cell r="N370"/>
        </row>
        <row r="371">
          <cell r="A371"/>
          <cell r="B371"/>
          <cell r="C371"/>
          <cell r="D371"/>
          <cell r="E371"/>
          <cell r="F371"/>
          <cell r="G371"/>
          <cell r="H371"/>
          <cell r="I371"/>
          <cell r="J371"/>
          <cell r="K371"/>
          <cell r="L371"/>
          <cell r="M371"/>
          <cell r="N371"/>
        </row>
        <row r="372">
          <cell r="A372"/>
          <cell r="B372"/>
          <cell r="C372"/>
          <cell r="D372"/>
          <cell r="E372"/>
          <cell r="F372"/>
          <cell r="G372"/>
          <cell r="H372"/>
          <cell r="I372"/>
          <cell r="J372"/>
          <cell r="K372"/>
          <cell r="L372"/>
          <cell r="M372"/>
          <cell r="N372"/>
        </row>
        <row r="373">
          <cell r="A373"/>
          <cell r="B373"/>
          <cell r="C373"/>
          <cell r="D373"/>
          <cell r="E373"/>
          <cell r="F373"/>
          <cell r="G373"/>
          <cell r="H373"/>
          <cell r="I373"/>
          <cell r="J373"/>
          <cell r="K373"/>
          <cell r="L373"/>
          <cell r="M373"/>
          <cell r="N373"/>
        </row>
        <row r="374">
          <cell r="A374"/>
          <cell r="B374"/>
          <cell r="C374"/>
          <cell r="D374"/>
          <cell r="E374"/>
          <cell r="F374"/>
          <cell r="G374"/>
          <cell r="H374"/>
          <cell r="I374"/>
          <cell r="J374"/>
          <cell r="K374"/>
          <cell r="L374"/>
          <cell r="M374"/>
          <cell r="N374"/>
        </row>
        <row r="375">
          <cell r="A375"/>
          <cell r="B375"/>
          <cell r="C375"/>
          <cell r="D375"/>
          <cell r="E375"/>
          <cell r="F375"/>
          <cell r="G375"/>
          <cell r="H375"/>
          <cell r="I375"/>
          <cell r="J375"/>
          <cell r="K375"/>
          <cell r="L375"/>
          <cell r="M375"/>
          <cell r="N375"/>
        </row>
        <row r="376">
          <cell r="A376"/>
          <cell r="B376"/>
          <cell r="C376"/>
          <cell r="D376"/>
          <cell r="E376"/>
          <cell r="F376"/>
          <cell r="G376"/>
          <cell r="H376"/>
          <cell r="I376"/>
          <cell r="J376"/>
          <cell r="K376"/>
          <cell r="L376"/>
          <cell r="M376"/>
          <cell r="N376"/>
        </row>
        <row r="377">
          <cell r="A377"/>
          <cell r="B377"/>
          <cell r="C377"/>
          <cell r="D377"/>
          <cell r="E377"/>
          <cell r="F377"/>
          <cell r="G377"/>
          <cell r="H377"/>
          <cell r="I377"/>
          <cell r="J377"/>
          <cell r="K377"/>
          <cell r="L377"/>
          <cell r="M377"/>
          <cell r="N377"/>
        </row>
        <row r="378">
          <cell r="A378"/>
          <cell r="B378"/>
          <cell r="C378"/>
          <cell r="D378"/>
          <cell r="E378"/>
          <cell r="F378"/>
          <cell r="G378"/>
          <cell r="H378"/>
          <cell r="I378"/>
          <cell r="J378"/>
          <cell r="K378"/>
          <cell r="L378"/>
          <cell r="M378"/>
          <cell r="N378"/>
        </row>
        <row r="379">
          <cell r="A379"/>
          <cell r="B379"/>
          <cell r="C379"/>
          <cell r="D379"/>
          <cell r="E379"/>
          <cell r="F379"/>
          <cell r="G379"/>
          <cell r="H379"/>
          <cell r="I379"/>
          <cell r="J379"/>
          <cell r="K379"/>
          <cell r="L379"/>
          <cell r="M379"/>
          <cell r="N379"/>
        </row>
        <row r="380">
          <cell r="A380"/>
          <cell r="B380"/>
          <cell r="C380"/>
          <cell r="D380"/>
          <cell r="E380"/>
          <cell r="F380"/>
          <cell r="G380"/>
          <cell r="H380"/>
          <cell r="I380"/>
          <cell r="J380"/>
          <cell r="K380"/>
          <cell r="L380"/>
          <cell r="M380"/>
          <cell r="N380"/>
        </row>
        <row r="381">
          <cell r="A381"/>
          <cell r="B381"/>
          <cell r="C381"/>
          <cell r="D381"/>
          <cell r="E381"/>
          <cell r="F381"/>
          <cell r="G381"/>
          <cell r="H381"/>
          <cell r="I381"/>
          <cell r="J381"/>
          <cell r="K381"/>
          <cell r="L381"/>
          <cell r="M381"/>
          <cell r="N381"/>
        </row>
        <row r="382">
          <cell r="A382"/>
          <cell r="B382"/>
          <cell r="C382"/>
          <cell r="D382"/>
          <cell r="E382"/>
          <cell r="F382"/>
          <cell r="G382"/>
          <cell r="H382"/>
          <cell r="I382"/>
          <cell r="J382"/>
          <cell r="K382"/>
          <cell r="L382"/>
          <cell r="M382"/>
          <cell r="N382"/>
        </row>
        <row r="383">
          <cell r="A383"/>
          <cell r="B383"/>
          <cell r="C383"/>
          <cell r="D383"/>
          <cell r="E383"/>
          <cell r="F383"/>
          <cell r="G383"/>
          <cell r="H383"/>
          <cell r="I383"/>
          <cell r="J383"/>
          <cell r="K383"/>
          <cell r="L383"/>
          <cell r="M383"/>
          <cell r="N383"/>
        </row>
        <row r="384">
          <cell r="A384"/>
          <cell r="B384"/>
          <cell r="C384"/>
          <cell r="D384"/>
          <cell r="E384"/>
          <cell r="F384"/>
          <cell r="G384"/>
          <cell r="H384"/>
          <cell r="I384"/>
          <cell r="J384"/>
          <cell r="K384"/>
          <cell r="L384"/>
          <cell r="M384"/>
          <cell r="N384"/>
        </row>
        <row r="385">
          <cell r="A385"/>
          <cell r="B385"/>
          <cell r="C385"/>
          <cell r="D385"/>
          <cell r="E385"/>
          <cell r="F385"/>
          <cell r="G385"/>
          <cell r="H385"/>
          <cell r="I385"/>
          <cell r="J385"/>
          <cell r="K385"/>
          <cell r="L385"/>
          <cell r="M385"/>
          <cell r="N385"/>
        </row>
        <row r="386">
          <cell r="A386"/>
          <cell r="B386"/>
          <cell r="C386"/>
          <cell r="D386"/>
          <cell r="E386"/>
          <cell r="F386"/>
          <cell r="G386"/>
          <cell r="H386"/>
          <cell r="I386"/>
          <cell r="J386"/>
          <cell r="K386"/>
          <cell r="L386"/>
          <cell r="M386"/>
          <cell r="N386"/>
        </row>
        <row r="387">
          <cell r="A387"/>
          <cell r="B387"/>
          <cell r="C387"/>
          <cell r="D387"/>
          <cell r="E387"/>
          <cell r="F387"/>
          <cell r="G387"/>
          <cell r="H387"/>
          <cell r="I387"/>
          <cell r="J387"/>
          <cell r="K387"/>
          <cell r="L387"/>
          <cell r="M387"/>
          <cell r="N387"/>
        </row>
        <row r="388">
          <cell r="A388"/>
          <cell r="B388"/>
          <cell r="C388"/>
          <cell r="D388"/>
          <cell r="E388"/>
          <cell r="F388"/>
          <cell r="G388"/>
          <cell r="H388"/>
          <cell r="I388"/>
          <cell r="J388"/>
          <cell r="K388"/>
          <cell r="L388"/>
          <cell r="M388"/>
          <cell r="N388"/>
        </row>
        <row r="389">
          <cell r="A389"/>
          <cell r="B389"/>
          <cell r="C389"/>
          <cell r="D389"/>
          <cell r="E389"/>
          <cell r="F389"/>
          <cell r="G389"/>
          <cell r="H389"/>
          <cell r="I389"/>
          <cell r="J389"/>
          <cell r="K389"/>
          <cell r="L389"/>
          <cell r="M389"/>
          <cell r="N389"/>
        </row>
        <row r="390">
          <cell r="A390"/>
          <cell r="B390"/>
          <cell r="C390"/>
          <cell r="D390"/>
          <cell r="E390"/>
          <cell r="F390"/>
          <cell r="G390"/>
          <cell r="H390"/>
          <cell r="I390"/>
          <cell r="J390"/>
          <cell r="K390"/>
          <cell r="L390"/>
          <cell r="M390"/>
          <cell r="N390"/>
        </row>
        <row r="391">
          <cell r="A391"/>
          <cell r="B391"/>
          <cell r="C391"/>
          <cell r="D391"/>
          <cell r="E391"/>
          <cell r="F391"/>
          <cell r="G391"/>
          <cell r="H391"/>
          <cell r="I391"/>
          <cell r="J391"/>
          <cell r="K391"/>
          <cell r="L391"/>
          <cell r="M391"/>
          <cell r="N391"/>
        </row>
        <row r="392">
          <cell r="A392"/>
          <cell r="B392"/>
          <cell r="C392"/>
          <cell r="D392"/>
          <cell r="E392"/>
          <cell r="F392"/>
          <cell r="G392"/>
          <cell r="H392"/>
          <cell r="I392"/>
          <cell r="J392"/>
          <cell r="K392"/>
          <cell r="L392"/>
          <cell r="M392"/>
          <cell r="N392"/>
        </row>
        <row r="393">
          <cell r="A393"/>
          <cell r="B393"/>
          <cell r="C393"/>
          <cell r="D393"/>
          <cell r="E393"/>
          <cell r="F393"/>
          <cell r="G393"/>
          <cell r="H393"/>
          <cell r="I393"/>
          <cell r="J393"/>
          <cell r="K393"/>
          <cell r="L393"/>
          <cell r="M393"/>
          <cell r="N393"/>
        </row>
        <row r="394">
          <cell r="A394"/>
          <cell r="B394"/>
          <cell r="C394"/>
          <cell r="D394"/>
          <cell r="E394"/>
          <cell r="F394"/>
          <cell r="G394"/>
          <cell r="H394"/>
          <cell r="I394"/>
          <cell r="J394"/>
          <cell r="K394"/>
          <cell r="L394"/>
          <cell r="M394"/>
          <cell r="N394"/>
        </row>
        <row r="395">
          <cell r="A395"/>
          <cell r="B395"/>
          <cell r="C395"/>
          <cell r="D395"/>
          <cell r="E395"/>
          <cell r="F395"/>
          <cell r="G395"/>
          <cell r="H395"/>
          <cell r="I395"/>
          <cell r="J395"/>
          <cell r="K395"/>
          <cell r="L395"/>
          <cell r="M395"/>
          <cell r="N395"/>
        </row>
        <row r="396">
          <cell r="A396"/>
          <cell r="B396"/>
          <cell r="C396"/>
          <cell r="D396"/>
          <cell r="E396"/>
          <cell r="F396"/>
          <cell r="G396"/>
          <cell r="H396"/>
          <cell r="I396"/>
          <cell r="J396"/>
          <cell r="K396"/>
          <cell r="L396"/>
          <cell r="M396"/>
          <cell r="N396"/>
        </row>
        <row r="397">
          <cell r="A397"/>
          <cell r="B397"/>
          <cell r="C397"/>
          <cell r="D397"/>
          <cell r="E397"/>
          <cell r="F397"/>
          <cell r="G397"/>
          <cell r="H397"/>
          <cell r="I397"/>
          <cell r="J397"/>
          <cell r="K397"/>
          <cell r="L397"/>
          <cell r="M397"/>
          <cell r="N397"/>
        </row>
        <row r="398">
          <cell r="D398"/>
        </row>
        <row r="399">
          <cell r="D399"/>
        </row>
        <row r="400">
          <cell r="D400"/>
        </row>
        <row r="401">
          <cell r="D401"/>
        </row>
      </sheetData>
      <sheetData sheetId="26">
        <row r="47">
          <cell r="A47"/>
          <cell r="B47"/>
          <cell r="C47"/>
          <cell r="D47" t="str">
            <v>TAG</v>
          </cell>
          <cell r="E47"/>
          <cell r="F47"/>
          <cell r="G47"/>
          <cell r="H47"/>
          <cell r="J47"/>
          <cell r="K47"/>
          <cell r="L47"/>
          <cell r="M47"/>
          <cell r="N47"/>
        </row>
        <row r="48">
          <cell r="A48"/>
          <cell r="B48"/>
          <cell r="C48"/>
          <cell r="D48" t="str">
            <v>STATUS</v>
          </cell>
          <cell r="E48"/>
          <cell r="F48"/>
          <cell r="G48"/>
          <cell r="H48"/>
          <cell r="I48" t="str">
            <v>Actuals</v>
          </cell>
          <cell r="J48" t="str">
            <v>Forecast</v>
          </cell>
          <cell r="K48" t="str">
            <v>Forecast</v>
          </cell>
          <cell r="L48" t="str">
            <v>Forecast</v>
          </cell>
          <cell r="M48" t="str">
            <v>Forecast</v>
          </cell>
          <cell r="N48" t="str">
            <v>Forecast</v>
          </cell>
        </row>
        <row r="49">
          <cell r="A49"/>
          <cell r="B49"/>
          <cell r="C49"/>
          <cell r="D49" t="str">
            <v>YEARS</v>
          </cell>
          <cell r="E49"/>
          <cell r="F49" t="str">
            <v>June years ($ million)</v>
          </cell>
          <cell r="G49" t="str">
            <v>FR Comments</v>
          </cell>
          <cell r="H49"/>
          <cell r="I49" t="str">
            <v>2019</v>
          </cell>
          <cell r="J49" t="str">
            <v>2020</v>
          </cell>
          <cell r="K49" t="str">
            <v>2021</v>
          </cell>
          <cell r="L49" t="str">
            <v>2022</v>
          </cell>
          <cell r="M49" t="str">
            <v>2023</v>
          </cell>
          <cell r="N49" t="str">
            <v>2024</v>
          </cell>
        </row>
        <row r="50">
          <cell r="A50"/>
          <cell r="B50"/>
          <cell r="C50"/>
          <cell r="D50"/>
          <cell r="E50"/>
          <cell r="F50"/>
          <cell r="G50"/>
          <cell r="H50"/>
          <cell r="I50"/>
          <cell r="J50"/>
          <cell r="K50"/>
          <cell r="L50"/>
          <cell r="M50"/>
          <cell r="N50"/>
        </row>
        <row r="51">
          <cell r="A51"/>
          <cell r="B51"/>
          <cell r="C51"/>
          <cell r="D51"/>
          <cell r="E51"/>
          <cell r="F51" t="str">
            <v>Core Crown + Crown Entities (Cash)</v>
          </cell>
          <cell r="G51"/>
          <cell r="H51"/>
          <cell r="I51"/>
          <cell r="J51"/>
          <cell r="K51"/>
          <cell r="L51"/>
          <cell r="M51"/>
          <cell r="N51"/>
        </row>
        <row r="52">
          <cell r="A52"/>
          <cell r="B52"/>
          <cell r="C52"/>
          <cell r="D52"/>
          <cell r="E52"/>
          <cell r="F52" t="str">
            <v>Residual Cash</v>
          </cell>
          <cell r="G52" t="str">
            <v>From RC - CC+CE spreadsheet</v>
          </cell>
          <cell r="H52"/>
          <cell r="I52"/>
          <cell r="J52"/>
          <cell r="K52"/>
          <cell r="L52"/>
          <cell r="M52"/>
          <cell r="N52"/>
        </row>
        <row r="53">
          <cell r="A53"/>
          <cell r="B53"/>
          <cell r="C53"/>
          <cell r="D53"/>
          <cell r="E53"/>
          <cell r="F53"/>
          <cell r="G53"/>
          <cell r="H53"/>
          <cell r="I53"/>
          <cell r="J53"/>
          <cell r="K53"/>
          <cell r="L53"/>
          <cell r="M53"/>
          <cell r="N53"/>
        </row>
        <row r="54">
          <cell r="A54"/>
          <cell r="B54"/>
          <cell r="C54"/>
          <cell r="D54"/>
          <cell r="E54"/>
          <cell r="F54" t="str">
            <v>Cash From</v>
          </cell>
          <cell r="G54"/>
          <cell r="H54"/>
          <cell r="I54"/>
          <cell r="J54"/>
          <cell r="K54"/>
          <cell r="L54"/>
          <cell r="M54"/>
          <cell r="N54"/>
        </row>
        <row r="55">
          <cell r="A55"/>
          <cell r="B55"/>
          <cell r="C55"/>
          <cell r="D55" t="str">
            <v>IN_TAX_DIR_PER</v>
          </cell>
          <cell r="E55"/>
          <cell r="F55" t="str">
            <v>Individual Income Tax</v>
          </cell>
          <cell r="G55"/>
          <cell r="H55"/>
          <cell r="I55">
            <v>37820</v>
          </cell>
          <cell r="J55">
            <v>39114</v>
          </cell>
          <cell r="K55">
            <v>38704</v>
          </cell>
          <cell r="L55">
            <v>41712</v>
          </cell>
          <cell r="M55">
            <v>44498</v>
          </cell>
          <cell r="N55">
            <v>47425</v>
          </cell>
        </row>
        <row r="56">
          <cell r="A56"/>
          <cell r="B56"/>
          <cell r="C56"/>
          <cell r="D56" t="str">
            <v>IN_TAX_DIR_CORP</v>
          </cell>
          <cell r="E56"/>
          <cell r="F56" t="str">
            <v>Company Tax</v>
          </cell>
          <cell r="G56"/>
          <cell r="H56"/>
          <cell r="I56">
            <v>14261</v>
          </cell>
          <cell r="J56">
            <v>13219</v>
          </cell>
          <cell r="K56">
            <v>9314</v>
          </cell>
          <cell r="L56">
            <v>14552</v>
          </cell>
          <cell r="M56">
            <v>16667</v>
          </cell>
          <cell r="N56">
            <v>18052</v>
          </cell>
        </row>
        <row r="57">
          <cell r="A57"/>
          <cell r="B57"/>
          <cell r="C57"/>
          <cell r="D57" t="str">
            <v>IN_TAX_DIR_OTHER</v>
          </cell>
          <cell r="E57"/>
          <cell r="F57" t="str">
            <v>Withholding Taxes</v>
          </cell>
          <cell r="G57"/>
          <cell r="H57"/>
          <cell r="I57">
            <v>2431</v>
          </cell>
          <cell r="J57">
            <v>2245</v>
          </cell>
          <cell r="K57">
            <v>1612</v>
          </cell>
          <cell r="L57">
            <v>1638</v>
          </cell>
          <cell r="M57">
            <v>1791</v>
          </cell>
          <cell r="N57">
            <v>1917</v>
          </cell>
        </row>
        <row r="58">
          <cell r="A58"/>
          <cell r="B58"/>
          <cell r="C58"/>
          <cell r="D58" t="str">
            <v>IN_TAX_INDIR_CONS</v>
          </cell>
          <cell r="E58"/>
          <cell r="F58" t="str">
            <v>GST</v>
          </cell>
          <cell r="G58"/>
          <cell r="H58"/>
          <cell r="I58">
            <v>21623</v>
          </cell>
          <cell r="J58">
            <v>19615</v>
          </cell>
          <cell r="K58">
            <v>19718</v>
          </cell>
          <cell r="L58">
            <v>22405</v>
          </cell>
          <cell r="M58">
            <v>24405</v>
          </cell>
          <cell r="N58">
            <v>26278</v>
          </cell>
        </row>
        <row r="59">
          <cell r="A59"/>
          <cell r="B59"/>
          <cell r="C59"/>
          <cell r="D59" t="str">
            <v>IN_TAX_INDIR_OTHER</v>
          </cell>
          <cell r="E59"/>
          <cell r="F59" t="str">
            <v>Excise Duties</v>
          </cell>
          <cell r="G59" t="str">
            <v>Petroleum, tobacco, alcohol</v>
          </cell>
          <cell r="H59"/>
          <cell r="I59">
            <v>2385</v>
          </cell>
          <cell r="J59">
            <v>2346</v>
          </cell>
          <cell r="K59">
            <v>2146</v>
          </cell>
          <cell r="L59">
            <v>2048</v>
          </cell>
          <cell r="M59">
            <v>2093</v>
          </cell>
          <cell r="N59">
            <v>2140</v>
          </cell>
        </row>
        <row r="60">
          <cell r="A60"/>
          <cell r="B60"/>
          <cell r="C60"/>
          <cell r="D60" t="str">
            <v>IN_TAX_INDIR_OTHER</v>
          </cell>
          <cell r="E60"/>
          <cell r="F60" t="str">
            <v>Other Indirect Tax</v>
          </cell>
          <cell r="G60"/>
          <cell r="H60"/>
          <cell r="I60">
            <v>5014</v>
          </cell>
          <cell r="J60">
            <v>5207</v>
          </cell>
          <cell r="K60">
            <v>5512</v>
          </cell>
          <cell r="L60">
            <v>5967</v>
          </cell>
          <cell r="M60">
            <v>6120</v>
          </cell>
          <cell r="N60">
            <v>6243</v>
          </cell>
        </row>
        <row r="61">
          <cell r="A61"/>
          <cell r="B61"/>
          <cell r="C61"/>
          <cell r="D61" t="str">
            <v>IN_OTHER_INVEST</v>
          </cell>
          <cell r="F61" t="str">
            <v>Interest, profits and dividend income</v>
          </cell>
          <cell r="G61"/>
          <cell r="H61"/>
          <cell r="I61">
            <v>2369</v>
          </cell>
          <cell r="J61">
            <v>2216</v>
          </cell>
          <cell r="K61">
            <v>2365</v>
          </cell>
          <cell r="L61">
            <v>2495</v>
          </cell>
          <cell r="M61">
            <v>2484</v>
          </cell>
          <cell r="N61">
            <v>2564</v>
          </cell>
        </row>
        <row r="62">
          <cell r="A62"/>
          <cell r="B62"/>
          <cell r="C62"/>
          <cell r="D62" t="str">
            <v>IN_OTHER_OTHER</v>
          </cell>
          <cell r="F62" t="str">
            <v>Other receipts</v>
          </cell>
          <cell r="G62" t="str">
            <v>other sovereign,SOGS and other</v>
          </cell>
          <cell r="H62"/>
          <cell r="I62">
            <v>11314</v>
          </cell>
          <cell r="J62">
            <v>12324</v>
          </cell>
          <cell r="K62">
            <v>12295</v>
          </cell>
          <cell r="L62">
            <v>13311</v>
          </cell>
          <cell r="M62">
            <v>13526</v>
          </cell>
          <cell r="N62">
            <v>13674</v>
          </cell>
        </row>
        <row r="63">
          <cell r="A63"/>
          <cell r="B63"/>
          <cell r="C63"/>
          <cell r="D63" t="str">
            <v>IN_TOTAL</v>
          </cell>
          <cell r="F63" t="str">
            <v>Total Cash From Operations</v>
          </cell>
          <cell r="G63"/>
          <cell r="H63"/>
          <cell r="I63">
            <v>97217</v>
          </cell>
          <cell r="J63">
            <v>96286</v>
          </cell>
          <cell r="K63">
            <v>91666</v>
          </cell>
          <cell r="L63">
            <v>104128</v>
          </cell>
          <cell r="M63">
            <v>111584</v>
          </cell>
          <cell r="N63">
            <v>118293</v>
          </cell>
        </row>
        <row r="64">
          <cell r="A64"/>
          <cell r="B64"/>
          <cell r="C64"/>
          <cell r="D64"/>
          <cell r="F64"/>
          <cell r="G64"/>
          <cell r="H64"/>
          <cell r="I64"/>
          <cell r="J64"/>
          <cell r="K64"/>
          <cell r="L64"/>
          <cell r="M64"/>
          <cell r="N64"/>
        </row>
        <row r="65">
          <cell r="A65"/>
          <cell r="B65"/>
          <cell r="C65"/>
          <cell r="D65"/>
          <cell r="F65" t="str">
            <v>Cash To</v>
          </cell>
          <cell r="G65" t="str">
            <v>incorrect title - have corrected</v>
          </cell>
          <cell r="H65"/>
          <cell r="I65"/>
          <cell r="J65"/>
          <cell r="K65"/>
          <cell r="L65"/>
          <cell r="M65"/>
          <cell r="N65"/>
        </row>
        <row r="66">
          <cell r="A66"/>
          <cell r="B66"/>
          <cell r="C66"/>
          <cell r="D66" t="str">
            <v>OUT_SA_TOTAL</v>
          </cell>
          <cell r="F66" t="str">
            <v>Transfer payments and subsidies</v>
          </cell>
          <cell r="G66" t="str">
            <v>entered as a positive here to get your formula to work but normally cash out would be entered as negatives in our docs - i.e. cash out = _ve</v>
          </cell>
          <cell r="H66"/>
          <cell r="I66">
            <v>27982</v>
          </cell>
          <cell r="J66">
            <v>30981</v>
          </cell>
          <cell r="K66">
            <v>35966</v>
          </cell>
          <cell r="L66">
            <v>35685</v>
          </cell>
          <cell r="M66">
            <v>36031</v>
          </cell>
          <cell r="N66">
            <v>37040</v>
          </cell>
        </row>
        <row r="67">
          <cell r="A67"/>
          <cell r="B67"/>
          <cell r="C67"/>
          <cell r="D67" t="str">
            <v>OUT_OTHER_WAGES</v>
          </cell>
          <cell r="F67" t="str">
            <v>Personnel and operating costs</v>
          </cell>
          <cell r="G67"/>
          <cell r="H67"/>
          <cell r="I67">
            <v>58540</v>
          </cell>
          <cell r="J67">
            <v>77881</v>
          </cell>
          <cell r="K67">
            <v>68860</v>
          </cell>
          <cell r="L67">
            <v>67039</v>
          </cell>
          <cell r="M67">
            <v>67448</v>
          </cell>
          <cell r="N67">
            <v>67354</v>
          </cell>
        </row>
        <row r="68">
          <cell r="A68"/>
          <cell r="B68"/>
          <cell r="C68"/>
          <cell r="D68" t="str">
            <v>OUT_OTHER_INTEREST</v>
          </cell>
          <cell r="F68" t="str">
            <v>Finance costs</v>
          </cell>
          <cell r="G68"/>
          <cell r="H68"/>
          <cell r="I68">
            <v>3050</v>
          </cell>
          <cell r="J68">
            <v>2691</v>
          </cell>
          <cell r="K68">
            <v>3576</v>
          </cell>
          <cell r="L68">
            <v>4476</v>
          </cell>
          <cell r="M68">
            <v>5506</v>
          </cell>
          <cell r="N68">
            <v>5464</v>
          </cell>
        </row>
        <row r="69">
          <cell r="A69"/>
          <cell r="B69"/>
          <cell r="C69"/>
          <cell r="D69" t="str">
            <v>OUT_OTHER_OTHER</v>
          </cell>
          <cell r="F69" t="str">
            <v>Other outlays</v>
          </cell>
          <cell r="G69"/>
          <cell r="H69"/>
          <cell r="I69">
            <v>0</v>
          </cell>
          <cell r="J69">
            <v>0</v>
          </cell>
          <cell r="K69">
            <v>0</v>
          </cell>
          <cell r="L69">
            <v>0</v>
          </cell>
          <cell r="M69">
            <v>0</v>
          </cell>
          <cell r="N69">
            <v>0</v>
          </cell>
        </row>
        <row r="70">
          <cell r="A70"/>
          <cell r="B70"/>
          <cell r="C70"/>
          <cell r="D70" t="str">
            <v>OUT_FCAST_OPEX</v>
          </cell>
          <cell r="F70" t="str">
            <v>Forecast for future new operating spending</v>
          </cell>
          <cell r="G70"/>
          <cell r="H70"/>
          <cell r="I70">
            <v>0</v>
          </cell>
          <cell r="J70">
            <v>5357</v>
          </cell>
          <cell r="K70">
            <v>10991</v>
          </cell>
          <cell r="L70">
            <v>18266</v>
          </cell>
          <cell r="M70">
            <v>16168</v>
          </cell>
          <cell r="N70">
            <v>8972</v>
          </cell>
        </row>
        <row r="71">
          <cell r="A71"/>
          <cell r="B71"/>
          <cell r="C71"/>
          <cell r="D71" t="str">
            <v>OUT_FCAST_ADJ</v>
          </cell>
          <cell r="F71" t="str">
            <v>Top-down expense adjustment</v>
          </cell>
          <cell r="G71"/>
          <cell r="H71"/>
          <cell r="I71">
            <v>0</v>
          </cell>
          <cell r="J71">
            <v>-1075</v>
          </cell>
          <cell r="K71">
            <v>-975</v>
          </cell>
          <cell r="L71">
            <v>-750</v>
          </cell>
          <cell r="M71">
            <v>-650</v>
          </cell>
          <cell r="N71">
            <v>-650</v>
          </cell>
        </row>
        <row r="72">
          <cell r="A72"/>
          <cell r="B72"/>
          <cell r="C72"/>
          <cell r="D72" t="str">
            <v>OUT_TOTAL</v>
          </cell>
          <cell r="F72" t="str">
            <v>Total Cash To Operations</v>
          </cell>
          <cell r="G72"/>
          <cell r="H72"/>
          <cell r="I72">
            <v>89572</v>
          </cell>
          <cell r="J72">
            <v>115835</v>
          </cell>
          <cell r="K72">
            <v>118418</v>
          </cell>
          <cell r="L72">
            <v>124716</v>
          </cell>
          <cell r="M72">
            <v>124503</v>
          </cell>
          <cell r="N72">
            <v>118180</v>
          </cell>
        </row>
        <row r="73">
          <cell r="A73"/>
          <cell r="B73"/>
          <cell r="C73"/>
          <cell r="D73"/>
          <cell r="F73"/>
          <cell r="G73"/>
          <cell r="H73"/>
          <cell r="I73"/>
          <cell r="J73"/>
          <cell r="K73"/>
          <cell r="L73"/>
          <cell r="M73"/>
          <cell r="N73"/>
        </row>
        <row r="74">
          <cell r="A74"/>
          <cell r="B74"/>
          <cell r="C74"/>
          <cell r="D74" t="str">
            <v>OCF_TOTAL</v>
          </cell>
          <cell r="F74" t="str">
            <v>Net Cash Flow From Operations</v>
          </cell>
          <cell r="G74"/>
          <cell r="H74"/>
          <cell r="I74">
            <v>7645</v>
          </cell>
          <cell r="J74">
            <v>-19549</v>
          </cell>
          <cell r="K74">
            <v>-26752</v>
          </cell>
          <cell r="L74">
            <v>-20588</v>
          </cell>
          <cell r="M74">
            <v>-12919</v>
          </cell>
          <cell r="N74">
            <v>113</v>
          </cell>
        </row>
        <row r="75">
          <cell r="A75"/>
          <cell r="B75"/>
          <cell r="C75"/>
          <cell r="D75"/>
          <cell r="F75"/>
          <cell r="G75"/>
          <cell r="H75"/>
          <cell r="I75"/>
          <cell r="J75"/>
          <cell r="K75"/>
          <cell r="L75"/>
          <cell r="M75"/>
          <cell r="N75"/>
        </row>
        <row r="76">
          <cell r="A76"/>
          <cell r="B76"/>
          <cell r="C76"/>
          <cell r="D76" t="str">
            <v>CCF_CAPEX</v>
          </cell>
          <cell r="F76" t="str">
            <v>Net purchase of physical assets</v>
          </cell>
          <cell r="G76"/>
          <cell r="H76"/>
          <cell r="I76">
            <v>7272</v>
          </cell>
          <cell r="J76">
            <v>9488</v>
          </cell>
          <cell r="K76">
            <v>8992</v>
          </cell>
          <cell r="L76">
            <v>8045</v>
          </cell>
          <cell r="M76">
            <v>6945</v>
          </cell>
          <cell r="N76">
            <v>6438</v>
          </cell>
        </row>
        <row r="77">
          <cell r="A77"/>
          <cell r="B77"/>
          <cell r="C77"/>
          <cell r="D77" t="str">
            <v>CCF_ADV</v>
          </cell>
          <cell r="F77" t="str">
            <v>Net repayment/(issue) of advances</v>
          </cell>
          <cell r="G77"/>
          <cell r="H77"/>
          <cell r="I77">
            <v>87</v>
          </cell>
          <cell r="J77">
            <v>2648</v>
          </cell>
          <cell r="K77">
            <v>5310</v>
          </cell>
          <cell r="L77">
            <v>-510</v>
          </cell>
          <cell r="M77">
            <v>218</v>
          </cell>
          <cell r="N77">
            <v>102</v>
          </cell>
        </row>
        <row r="78">
          <cell r="A78"/>
          <cell r="B78"/>
          <cell r="C78"/>
          <cell r="D78" t="str">
            <v>CCF_INVEST</v>
          </cell>
          <cell r="F78" t="str">
            <v>Net purchase of investments</v>
          </cell>
          <cell r="G78"/>
          <cell r="H78"/>
          <cell r="I78">
            <v>182</v>
          </cell>
          <cell r="J78">
            <v>990</v>
          </cell>
          <cell r="K78">
            <v>868</v>
          </cell>
          <cell r="L78">
            <v>869</v>
          </cell>
          <cell r="M78">
            <v>461</v>
          </cell>
          <cell r="N78">
            <v>132</v>
          </cell>
        </row>
        <row r="79">
          <cell r="A79"/>
          <cell r="B79"/>
          <cell r="C79"/>
          <cell r="D79" t="str">
            <v>CCF_NZSF</v>
          </cell>
          <cell r="F79" t="str">
            <v>Contribution to NZS Fund</v>
          </cell>
          <cell r="G79"/>
          <cell r="H79"/>
          <cell r="I79">
            <v>1312</v>
          </cell>
          <cell r="J79">
            <v>1697</v>
          </cell>
          <cell r="K79">
            <v>2742</v>
          </cell>
          <cell r="L79">
            <v>3120</v>
          </cell>
          <cell r="M79">
            <v>2682</v>
          </cell>
          <cell r="N79">
            <v>2573</v>
          </cell>
        </row>
        <row r="80">
          <cell r="A80"/>
          <cell r="B80"/>
          <cell r="C80"/>
          <cell r="D80" t="str">
            <v>CCF_FCAST_CAPEX</v>
          </cell>
          <cell r="F80" t="str">
            <v>Forecast for future new capital spending</v>
          </cell>
          <cell r="G80"/>
          <cell r="H80"/>
          <cell r="I80">
            <v>0</v>
          </cell>
          <cell r="J80">
            <v>212</v>
          </cell>
          <cell r="K80">
            <v>1990</v>
          </cell>
          <cell r="L80">
            <v>2145</v>
          </cell>
          <cell r="M80">
            <v>2654</v>
          </cell>
          <cell r="N80">
            <v>3288</v>
          </cell>
        </row>
        <row r="81">
          <cell r="A81"/>
          <cell r="B81"/>
          <cell r="C81"/>
          <cell r="D81" t="str">
            <v>CCF_FCAST_ADJ</v>
          </cell>
          <cell r="F81" t="str">
            <v>Top-down capital adjustment</v>
          </cell>
          <cell r="G81"/>
          <cell r="H81"/>
          <cell r="I81">
            <v>0</v>
          </cell>
          <cell r="J81">
            <v>-1050</v>
          </cell>
          <cell r="K81">
            <v>-650</v>
          </cell>
          <cell r="L81">
            <v>-350</v>
          </cell>
          <cell r="M81">
            <v>-250</v>
          </cell>
          <cell r="N81">
            <v>-250</v>
          </cell>
        </row>
        <row r="82">
          <cell r="A82"/>
          <cell r="B82"/>
          <cell r="C82"/>
          <cell r="D82" t="str">
            <v>CCF_TOTAL</v>
          </cell>
          <cell r="F82" t="str">
            <v>Net Capital Cash Flows</v>
          </cell>
          <cell r="G82"/>
          <cell r="H82"/>
          <cell r="I82">
            <v>8853</v>
          </cell>
          <cell r="J82">
            <v>13985</v>
          </cell>
          <cell r="K82">
            <v>19252</v>
          </cell>
          <cell r="L82">
            <v>13319</v>
          </cell>
          <cell r="M82">
            <v>12710</v>
          </cell>
          <cell r="N82">
            <v>12283</v>
          </cell>
        </row>
        <row r="83">
          <cell r="A83"/>
          <cell r="B83"/>
          <cell r="C83"/>
          <cell r="D83"/>
          <cell r="F83"/>
          <cell r="G83"/>
          <cell r="H83"/>
          <cell r="I83"/>
          <cell r="J83"/>
          <cell r="K83"/>
          <cell r="L83"/>
          <cell r="M83"/>
          <cell r="N83"/>
        </row>
        <row r="84">
          <cell r="A84"/>
          <cell r="B84"/>
          <cell r="C84"/>
          <cell r="D84" t="str">
            <v>RC_TOTAL</v>
          </cell>
          <cell r="F84" t="str">
            <v>Residual Cash Surplus / (Deficit)</v>
          </cell>
          <cell r="G84" t="str">
            <v>Formula was wrong (because of -ve/+ve issue noted above), I have fixed  - but if want it to be the same sign as published will need to adjust formulae above</v>
          </cell>
          <cell r="H84"/>
          <cell r="I84">
            <v>-1208</v>
          </cell>
          <cell r="J84">
            <v>-33534</v>
          </cell>
          <cell r="K84">
            <v>-46004</v>
          </cell>
          <cell r="L84">
            <v>-33907</v>
          </cell>
          <cell r="M84">
            <v>-25629</v>
          </cell>
          <cell r="N84">
            <v>-12170</v>
          </cell>
        </row>
        <row r="85">
          <cell r="A85"/>
          <cell r="B85"/>
          <cell r="C85"/>
          <cell r="D85"/>
          <cell r="F85"/>
          <cell r="G85"/>
          <cell r="H85"/>
          <cell r="I85"/>
          <cell r="J85"/>
          <cell r="K85"/>
          <cell r="L85"/>
          <cell r="M85"/>
          <cell r="N85"/>
        </row>
        <row r="86">
          <cell r="A86"/>
          <cell r="B86"/>
          <cell r="C86"/>
          <cell r="D86"/>
          <cell r="F86" t="str">
            <v>Adjustments for FI</v>
          </cell>
          <cell r="G86"/>
          <cell r="H86"/>
          <cell r="I86"/>
          <cell r="J86"/>
          <cell r="K86"/>
          <cell r="L86"/>
          <cell r="M86"/>
          <cell r="N86"/>
        </row>
        <row r="87">
          <cell r="A87"/>
          <cell r="B87"/>
          <cell r="C87"/>
          <cell r="D87"/>
          <cell r="F87"/>
          <cell r="G87"/>
          <cell r="H87"/>
          <cell r="I87"/>
          <cell r="J87"/>
          <cell r="K87"/>
          <cell r="L87"/>
          <cell r="M87"/>
          <cell r="N87"/>
        </row>
        <row r="88">
          <cell r="A88"/>
          <cell r="B88"/>
          <cell r="C88"/>
          <cell r="D88"/>
          <cell r="F88" t="str">
            <v>Residual Cash Surplus / (Deficit)</v>
          </cell>
          <cell r="G88"/>
          <cell r="H88"/>
          <cell r="I88">
            <v>-1208</v>
          </cell>
          <cell r="J88">
            <v>-33534</v>
          </cell>
          <cell r="K88">
            <v>-46004</v>
          </cell>
          <cell r="L88">
            <v>-33907</v>
          </cell>
          <cell r="M88">
            <v>-25629</v>
          </cell>
          <cell r="N88">
            <v>-12170</v>
          </cell>
        </row>
        <row r="89">
          <cell r="A89"/>
          <cell r="B89"/>
          <cell r="C89"/>
          <cell r="D89"/>
          <cell r="F89"/>
          <cell r="G89"/>
          <cell r="H89"/>
          <cell r="I89"/>
          <cell r="J89"/>
          <cell r="K89"/>
          <cell r="L89"/>
          <cell r="M89"/>
          <cell r="N89"/>
        </row>
        <row r="90">
          <cell r="A90"/>
          <cell r="B90"/>
          <cell r="C90"/>
          <cell r="D90"/>
          <cell r="F90" t="str">
            <v>Net Purchase of Physical Assets</v>
          </cell>
          <cell r="G90"/>
          <cell r="H90"/>
          <cell r="I90"/>
          <cell r="J90"/>
          <cell r="K90"/>
          <cell r="L90"/>
          <cell r="M90"/>
          <cell r="N90"/>
        </row>
        <row r="91">
          <cell r="A91"/>
          <cell r="B91"/>
          <cell r="C91"/>
          <cell r="D91"/>
          <cell r="F91"/>
          <cell r="G91"/>
          <cell r="H91"/>
          <cell r="I91"/>
          <cell r="J91"/>
          <cell r="K91"/>
          <cell r="L91"/>
          <cell r="M91"/>
          <cell r="N91"/>
        </row>
        <row r="92">
          <cell r="A92"/>
          <cell r="B92"/>
          <cell r="C92"/>
          <cell r="D92"/>
          <cell r="F92"/>
          <cell r="G92"/>
          <cell r="H92"/>
          <cell r="I92"/>
          <cell r="J92"/>
          <cell r="K92"/>
          <cell r="L92"/>
          <cell r="M92"/>
          <cell r="N92"/>
        </row>
        <row r="93">
          <cell r="A93"/>
          <cell r="B93"/>
          <cell r="C93"/>
          <cell r="D93"/>
          <cell r="F93" t="str">
            <v>Defence purchases of physical assets</v>
          </cell>
          <cell r="G93" t="str">
            <v>MOD 1:72:0, line 2420 + NZDF 1:52:0, line 2420 - purchase of PPE - 3rd</v>
          </cell>
          <cell r="H93"/>
          <cell r="I93">
            <v>716.721</v>
          </cell>
          <cell r="J93">
            <v>990.23800000000006</v>
          </cell>
          <cell r="K93">
            <v>697.90499999999997</v>
          </cell>
          <cell r="L93">
            <v>1439.6220000000001</v>
          </cell>
          <cell r="M93">
            <v>567.50700000000006</v>
          </cell>
          <cell r="N93">
            <v>371.16800000000001</v>
          </cell>
        </row>
        <row r="94">
          <cell r="A94"/>
          <cell r="B94"/>
          <cell r="C94"/>
          <cell r="D94"/>
          <cell r="F94" t="str">
            <v>Excluding High Import Share Capital Spend</v>
          </cell>
          <cell r="G94"/>
          <cell r="H94"/>
          <cell r="I94">
            <v>716.721</v>
          </cell>
          <cell r="J94">
            <v>990.23800000000006</v>
          </cell>
          <cell r="K94">
            <v>697.90499999999997</v>
          </cell>
          <cell r="L94">
            <v>1439.6220000000001</v>
          </cell>
          <cell r="M94">
            <v>567.50700000000006</v>
          </cell>
          <cell r="N94">
            <v>371.16800000000001</v>
          </cell>
        </row>
        <row r="95">
          <cell r="A95"/>
          <cell r="B95"/>
          <cell r="C95"/>
          <cell r="D95"/>
          <cell r="F95"/>
          <cell r="G95"/>
          <cell r="H95"/>
          <cell r="I95"/>
          <cell r="J95"/>
          <cell r="K95"/>
          <cell r="L95"/>
          <cell r="M95"/>
          <cell r="N95"/>
        </row>
        <row r="96">
          <cell r="A96"/>
          <cell r="B96"/>
          <cell r="C96"/>
          <cell r="D96"/>
          <cell r="F96"/>
          <cell r="G96"/>
          <cell r="H96"/>
          <cell r="I96"/>
          <cell r="J96"/>
          <cell r="K96"/>
          <cell r="L96"/>
          <cell r="M96"/>
          <cell r="N96"/>
        </row>
        <row r="97">
          <cell r="A97"/>
          <cell r="B97"/>
          <cell r="C97"/>
          <cell r="D97"/>
          <cell r="F97" t="str">
            <v>Placeholder - purchases of land</v>
          </cell>
          <cell r="G97" t="str">
            <v>not available for forecast - checking if available for actuals</v>
          </cell>
          <cell r="H97"/>
          <cell r="I97"/>
          <cell r="J97"/>
          <cell r="K97"/>
          <cell r="L97"/>
          <cell r="M97"/>
          <cell r="N97"/>
        </row>
        <row r="98">
          <cell r="A98"/>
          <cell r="B98"/>
          <cell r="C98"/>
          <cell r="D98"/>
          <cell r="F98" t="str">
            <v>Excluding Land Purchases</v>
          </cell>
          <cell r="G98"/>
          <cell r="H98"/>
          <cell r="I98">
            <v>0</v>
          </cell>
          <cell r="J98">
            <v>0</v>
          </cell>
          <cell r="K98">
            <v>0</v>
          </cell>
          <cell r="L98">
            <v>0</v>
          </cell>
          <cell r="M98">
            <v>0</v>
          </cell>
          <cell r="N98">
            <v>0</v>
          </cell>
        </row>
        <row r="99">
          <cell r="A99"/>
          <cell r="B99"/>
          <cell r="C99"/>
          <cell r="D99"/>
          <cell r="F99"/>
          <cell r="G99"/>
          <cell r="H99"/>
          <cell r="I99"/>
          <cell r="J99"/>
          <cell r="K99"/>
          <cell r="L99"/>
          <cell r="M99"/>
          <cell r="N99"/>
        </row>
        <row r="100">
          <cell r="A100"/>
          <cell r="B100"/>
          <cell r="C100"/>
          <cell r="D100" t="str">
            <v>RC_ADJ_CAPEX</v>
          </cell>
          <cell r="F100" t="str">
            <v>Adjustments - Net Purchase of Physical Assets</v>
          </cell>
          <cell r="G100"/>
          <cell r="H100"/>
          <cell r="I100">
            <v>716.721</v>
          </cell>
          <cell r="J100">
            <v>990.23800000000006</v>
          </cell>
          <cell r="K100">
            <v>697.90499999999997</v>
          </cell>
          <cell r="L100">
            <v>1439.6220000000001</v>
          </cell>
          <cell r="M100">
            <v>567.50700000000006</v>
          </cell>
          <cell r="N100">
            <v>371.16800000000001</v>
          </cell>
        </row>
        <row r="101">
          <cell r="A101"/>
          <cell r="B101"/>
          <cell r="C101"/>
          <cell r="D101"/>
          <cell r="F101"/>
          <cell r="G101"/>
          <cell r="H101"/>
          <cell r="I101"/>
          <cell r="J101"/>
          <cell r="K101"/>
          <cell r="L101"/>
          <cell r="M101"/>
          <cell r="N101"/>
        </row>
        <row r="102">
          <cell r="A102"/>
          <cell r="B102"/>
          <cell r="C102"/>
          <cell r="D102"/>
          <cell r="F102" t="str">
            <v>Net Purchase of Investments</v>
          </cell>
          <cell r="G102"/>
          <cell r="H102"/>
          <cell r="I102"/>
          <cell r="J102"/>
          <cell r="K102"/>
          <cell r="L102"/>
          <cell r="M102"/>
          <cell r="N102"/>
        </row>
        <row r="103">
          <cell r="A103"/>
          <cell r="B103"/>
          <cell r="C103"/>
          <cell r="D103"/>
          <cell r="F103"/>
          <cell r="G103"/>
          <cell r="H103"/>
          <cell r="I103"/>
          <cell r="J103"/>
          <cell r="K103"/>
          <cell r="L103"/>
          <cell r="M103"/>
          <cell r="N103"/>
        </row>
        <row r="104">
          <cell r="A104"/>
          <cell r="B104"/>
          <cell r="C104"/>
          <cell r="D104"/>
          <cell r="F104"/>
          <cell r="G104"/>
          <cell r="H104"/>
          <cell r="I104"/>
          <cell r="J104"/>
          <cell r="K104"/>
          <cell r="L104"/>
          <cell r="M104"/>
          <cell r="N104"/>
        </row>
        <row r="105">
          <cell r="A105"/>
          <cell r="B105"/>
          <cell r="C105"/>
          <cell r="D105"/>
          <cell r="F105" t="str">
            <v>NZSF net purchase of investments</v>
          </cell>
          <cell r="G105" t="str">
            <v>already exlc above as CC residual cash excludes  NZSF activity??</v>
          </cell>
          <cell r="H105"/>
          <cell r="I105"/>
          <cell r="J105"/>
          <cell r="K105"/>
          <cell r="L105"/>
          <cell r="M105"/>
          <cell r="N105"/>
        </row>
        <row r="106">
          <cell r="A106"/>
          <cell r="B106"/>
          <cell r="C106"/>
          <cell r="D106"/>
          <cell r="F106" t="str">
            <v>Excluding Sale/Purchase of Financial Assets/Liabilities</v>
          </cell>
          <cell r="G106"/>
          <cell r="H106"/>
          <cell r="I106">
            <v>0</v>
          </cell>
          <cell r="J106">
            <v>0</v>
          </cell>
          <cell r="K106">
            <v>0</v>
          </cell>
          <cell r="L106">
            <v>0</v>
          </cell>
          <cell r="M106">
            <v>0</v>
          </cell>
          <cell r="N106">
            <v>0</v>
          </cell>
        </row>
        <row r="107">
          <cell r="A107"/>
          <cell r="B107"/>
          <cell r="C107"/>
          <cell r="D107"/>
          <cell r="F107"/>
          <cell r="G107"/>
          <cell r="H107"/>
          <cell r="I107"/>
          <cell r="J107"/>
          <cell r="K107"/>
          <cell r="L107"/>
          <cell r="M107"/>
          <cell r="N107"/>
        </row>
        <row r="108">
          <cell r="A108"/>
          <cell r="B108"/>
          <cell r="C108"/>
          <cell r="D108"/>
          <cell r="F108"/>
          <cell r="G108"/>
          <cell r="H108"/>
          <cell r="I108"/>
          <cell r="J108"/>
          <cell r="K108"/>
          <cell r="L108"/>
          <cell r="M108"/>
          <cell r="N108"/>
        </row>
        <row r="109">
          <cell r="A109"/>
          <cell r="B109"/>
          <cell r="C109"/>
          <cell r="D109"/>
          <cell r="F109" t="str">
            <v>Purchases of Air NZ</v>
          </cell>
          <cell r="G109" t="str">
            <v>Historical number only</v>
          </cell>
          <cell r="H109"/>
          <cell r="I109">
            <v>0</v>
          </cell>
          <cell r="J109">
            <v>0</v>
          </cell>
          <cell r="K109">
            <v>0</v>
          </cell>
          <cell r="L109">
            <v>0</v>
          </cell>
          <cell r="M109">
            <v>0</v>
          </cell>
          <cell r="N109">
            <v>0</v>
          </cell>
        </row>
        <row r="110">
          <cell r="A110"/>
          <cell r="B110"/>
          <cell r="C110"/>
          <cell r="D110"/>
          <cell r="F110" t="str">
            <v>Sale of Contact, Forestry Corp etc.</v>
          </cell>
          <cell r="G110" t="str">
            <v>Historical number only</v>
          </cell>
          <cell r="H110"/>
          <cell r="I110">
            <v>0</v>
          </cell>
          <cell r="J110">
            <v>0</v>
          </cell>
          <cell r="K110">
            <v>0</v>
          </cell>
          <cell r="L110">
            <v>0</v>
          </cell>
          <cell r="M110">
            <v>0</v>
          </cell>
          <cell r="N110">
            <v>0</v>
          </cell>
        </row>
        <row r="111">
          <cell r="A111"/>
          <cell r="B111"/>
          <cell r="C111"/>
          <cell r="D111"/>
          <cell r="F111" t="str">
            <v>Excluding Sale/Purchase of Entities</v>
          </cell>
          <cell r="G111"/>
          <cell r="H111"/>
          <cell r="I111">
            <v>0</v>
          </cell>
          <cell r="J111">
            <v>0</v>
          </cell>
          <cell r="K111">
            <v>0</v>
          </cell>
          <cell r="L111">
            <v>0</v>
          </cell>
          <cell r="M111">
            <v>0</v>
          </cell>
          <cell r="N111">
            <v>0</v>
          </cell>
        </row>
        <row r="112">
          <cell r="A112"/>
          <cell r="B112"/>
          <cell r="C112"/>
          <cell r="D112"/>
          <cell r="F112"/>
          <cell r="G112"/>
          <cell r="H112"/>
          <cell r="I112"/>
          <cell r="J112"/>
          <cell r="K112"/>
          <cell r="L112"/>
          <cell r="M112"/>
          <cell r="N112"/>
        </row>
        <row r="113">
          <cell r="A113"/>
          <cell r="B113"/>
          <cell r="C113"/>
          <cell r="D113" t="str">
            <v>RC_ADJ_INVEST</v>
          </cell>
          <cell r="F113" t="str">
            <v>Adjustments - Net Purchase of Investments</v>
          </cell>
          <cell r="G113"/>
          <cell r="H113"/>
          <cell r="I113">
            <v>0</v>
          </cell>
          <cell r="J113">
            <v>0</v>
          </cell>
          <cell r="K113">
            <v>0</v>
          </cell>
          <cell r="L113">
            <v>0</v>
          </cell>
          <cell r="M113">
            <v>0</v>
          </cell>
          <cell r="N113">
            <v>0</v>
          </cell>
        </row>
        <row r="114">
          <cell r="A114"/>
          <cell r="B114"/>
          <cell r="C114"/>
          <cell r="D114"/>
          <cell r="F114"/>
          <cell r="G114"/>
          <cell r="H114"/>
          <cell r="I114"/>
          <cell r="J114"/>
          <cell r="K114"/>
          <cell r="L114"/>
          <cell r="M114"/>
          <cell r="N114"/>
        </row>
        <row r="115">
          <cell r="A115"/>
          <cell r="B115"/>
          <cell r="C115"/>
          <cell r="D115"/>
          <cell r="F115" t="str">
            <v>Forecast For Future New Capital Spending</v>
          </cell>
          <cell r="G115"/>
          <cell r="H115"/>
          <cell r="I115"/>
          <cell r="J115"/>
          <cell r="K115"/>
          <cell r="L115"/>
          <cell r="M115"/>
          <cell r="N115"/>
        </row>
        <row r="116">
          <cell r="A116"/>
          <cell r="B116"/>
          <cell r="C116"/>
          <cell r="D116"/>
          <cell r="F116"/>
          <cell r="G116"/>
          <cell r="H116"/>
          <cell r="I116"/>
          <cell r="J116"/>
          <cell r="K116"/>
          <cell r="L116"/>
          <cell r="M116"/>
          <cell r="N116"/>
        </row>
        <row r="117">
          <cell r="A117"/>
          <cell r="B117"/>
          <cell r="C117"/>
          <cell r="D117"/>
          <cell r="F117"/>
          <cell r="G117"/>
          <cell r="H117"/>
          <cell r="I117"/>
          <cell r="J117"/>
          <cell r="K117"/>
          <cell r="L117"/>
          <cell r="M117"/>
          <cell r="N117"/>
        </row>
        <row r="118">
          <cell r="A118"/>
          <cell r="B118"/>
          <cell r="C118"/>
          <cell r="D118"/>
          <cell r="F118" t="str">
            <v>Less expected defence</v>
          </cell>
          <cell r="G118" t="str">
            <v>what is the point of these?  - If I link to jhuibers above - the formula below doubloe counts them!</v>
          </cell>
          <cell r="H118"/>
          <cell r="I118"/>
          <cell r="J118"/>
          <cell r="K118"/>
          <cell r="L118"/>
          <cell r="M118"/>
          <cell r="N118"/>
        </row>
        <row r="119">
          <cell r="A119"/>
          <cell r="B119"/>
          <cell r="C119"/>
          <cell r="D119"/>
          <cell r="F119" t="str">
            <v>Less expected financial asset/liability transactions</v>
          </cell>
          <cell r="G119"/>
          <cell r="H119"/>
          <cell r="I119"/>
          <cell r="J119"/>
          <cell r="K119"/>
          <cell r="L119"/>
          <cell r="M119"/>
          <cell r="N119"/>
        </row>
        <row r="120">
          <cell r="A120"/>
          <cell r="B120"/>
          <cell r="C120"/>
          <cell r="D120"/>
          <cell r="F120" t="str">
            <v>Less expected sale/purchase of entities</v>
          </cell>
          <cell r="G120"/>
          <cell r="H120"/>
          <cell r="I120"/>
          <cell r="J120"/>
          <cell r="K120"/>
          <cell r="L120"/>
          <cell r="M120"/>
          <cell r="N120"/>
        </row>
        <row r="121">
          <cell r="A121"/>
          <cell r="B121"/>
          <cell r="C121"/>
          <cell r="D121" t="str">
            <v>RC_ADJ_FCAST</v>
          </cell>
          <cell r="F121" t="str">
            <v>Adjustments - Forecast For Future New Capital Spending</v>
          </cell>
          <cell r="G121"/>
          <cell r="H121"/>
          <cell r="I121">
            <v>0</v>
          </cell>
          <cell r="J121">
            <v>0</v>
          </cell>
          <cell r="K121">
            <v>0</v>
          </cell>
          <cell r="L121">
            <v>0</v>
          </cell>
          <cell r="M121">
            <v>0</v>
          </cell>
          <cell r="N121">
            <v>0</v>
          </cell>
        </row>
        <row r="122">
          <cell r="A122"/>
          <cell r="B122"/>
          <cell r="C122"/>
          <cell r="D122"/>
          <cell r="F122"/>
          <cell r="G122"/>
          <cell r="H122"/>
          <cell r="I122"/>
          <cell r="J122"/>
          <cell r="K122"/>
          <cell r="L122"/>
          <cell r="M122"/>
          <cell r="N122"/>
        </row>
        <row r="123">
          <cell r="A123"/>
          <cell r="B123"/>
          <cell r="C123"/>
          <cell r="D123" t="str">
            <v>RC_ADJ_TOTAL</v>
          </cell>
          <cell r="F123" t="str">
            <v>Total Adjustments</v>
          </cell>
          <cell r="G123" t="str">
            <v>this formula double-counts numbers</v>
          </cell>
          <cell r="H123"/>
          <cell r="I123">
            <v>716.721</v>
          </cell>
          <cell r="J123">
            <v>990.23800000000006</v>
          </cell>
          <cell r="K123">
            <v>697.90499999999997</v>
          </cell>
          <cell r="L123">
            <v>1439.6220000000001</v>
          </cell>
          <cell r="M123">
            <v>567.50700000000006</v>
          </cell>
          <cell r="N123">
            <v>371.16800000000001</v>
          </cell>
        </row>
        <row r="124">
          <cell r="A124"/>
          <cell r="B124"/>
          <cell r="C124"/>
          <cell r="D124"/>
          <cell r="F124"/>
          <cell r="G124"/>
          <cell r="H124"/>
          <cell r="I124"/>
          <cell r="J124"/>
          <cell r="K124"/>
          <cell r="L124"/>
          <cell r="M124"/>
          <cell r="N124"/>
        </row>
        <row r="125">
          <cell r="A125"/>
          <cell r="B125"/>
          <cell r="C125"/>
          <cell r="D125"/>
          <cell r="F125" t="str">
            <v>Adjusted Residual Cash</v>
          </cell>
          <cell r="G125"/>
          <cell r="H125"/>
          <cell r="I125">
            <v>-491.279</v>
          </cell>
          <cell r="J125">
            <v>-32543.761999999999</v>
          </cell>
          <cell r="K125">
            <v>-45306.095000000001</v>
          </cell>
          <cell r="L125">
            <v>-32467.378000000001</v>
          </cell>
          <cell r="M125">
            <v>-25061.492999999999</v>
          </cell>
          <cell r="N125">
            <v>-11798.832</v>
          </cell>
        </row>
        <row r="126">
          <cell r="A126"/>
          <cell r="B126"/>
          <cell r="C126"/>
          <cell r="D126"/>
          <cell r="F126"/>
          <cell r="G126"/>
          <cell r="H126"/>
          <cell r="J126"/>
          <cell r="K126"/>
          <cell r="L126"/>
          <cell r="M126"/>
          <cell r="N126"/>
        </row>
        <row r="127">
          <cell r="A127"/>
          <cell r="B127"/>
          <cell r="C127"/>
          <cell r="D127"/>
          <cell r="F127"/>
          <cell r="G127"/>
          <cell r="H127"/>
          <cell r="I127"/>
          <cell r="J127"/>
          <cell r="K127"/>
          <cell r="L127"/>
          <cell r="M127"/>
          <cell r="N127"/>
        </row>
        <row r="128">
          <cell r="A128"/>
          <cell r="B128"/>
          <cell r="C128"/>
          <cell r="D128"/>
          <cell r="G128"/>
          <cell r="H128"/>
        </row>
        <row r="129">
          <cell r="A129"/>
          <cell r="B129"/>
          <cell r="C129"/>
          <cell r="D129"/>
          <cell r="G129"/>
          <cell r="H129"/>
        </row>
        <row r="130">
          <cell r="A130"/>
          <cell r="B130"/>
          <cell r="C130"/>
          <cell r="D130"/>
          <cell r="E130"/>
          <cell r="F130"/>
          <cell r="G130"/>
          <cell r="H130"/>
          <cell r="I130"/>
          <cell r="J130"/>
          <cell r="K130"/>
          <cell r="L130"/>
          <cell r="M130"/>
          <cell r="N130"/>
        </row>
        <row r="131">
          <cell r="A131"/>
          <cell r="B131"/>
          <cell r="C131"/>
          <cell r="D131"/>
        </row>
        <row r="132">
          <cell r="A132"/>
          <cell r="B132"/>
          <cell r="C132"/>
          <cell r="D132"/>
        </row>
        <row r="133">
          <cell r="A133"/>
          <cell r="B133"/>
          <cell r="C133"/>
          <cell r="D133"/>
        </row>
        <row r="134">
          <cell r="A134"/>
          <cell r="B134"/>
          <cell r="C134"/>
          <cell r="D134"/>
        </row>
        <row r="135">
          <cell r="A135"/>
          <cell r="B135"/>
          <cell r="C135"/>
          <cell r="D135"/>
        </row>
        <row r="136">
          <cell r="A136"/>
          <cell r="B136"/>
          <cell r="C136"/>
          <cell r="D136"/>
          <cell r="E136"/>
          <cell r="F136"/>
          <cell r="G136"/>
          <cell r="H136"/>
          <cell r="I136"/>
          <cell r="J136"/>
          <cell r="K136"/>
          <cell r="L136"/>
          <cell r="M136"/>
          <cell r="N136"/>
        </row>
        <row r="137">
          <cell r="A137"/>
          <cell r="B137"/>
          <cell r="C137"/>
          <cell r="D137"/>
          <cell r="E137"/>
          <cell r="F137"/>
          <cell r="G137"/>
          <cell r="H137"/>
          <cell r="I137"/>
          <cell r="J137"/>
          <cell r="K137"/>
          <cell r="L137"/>
          <cell r="M137"/>
          <cell r="N137"/>
        </row>
        <row r="138">
          <cell r="A138"/>
          <cell r="B138"/>
          <cell r="C138"/>
          <cell r="D138"/>
          <cell r="E138"/>
          <cell r="F138"/>
          <cell r="G138"/>
          <cell r="H138"/>
          <cell r="I138"/>
          <cell r="J138"/>
          <cell r="K138"/>
          <cell r="L138"/>
          <cell r="M138"/>
          <cell r="N138"/>
        </row>
        <row r="139">
          <cell r="A139"/>
          <cell r="B139"/>
          <cell r="C139"/>
          <cell r="D139"/>
          <cell r="E139"/>
          <cell r="F139"/>
          <cell r="G139"/>
          <cell r="H139"/>
          <cell r="I139"/>
          <cell r="J139"/>
          <cell r="K139"/>
          <cell r="L139"/>
          <cell r="M139"/>
          <cell r="N139"/>
        </row>
        <row r="140">
          <cell r="A140"/>
          <cell r="B140"/>
          <cell r="C140"/>
          <cell r="D140"/>
          <cell r="E140"/>
          <cell r="F140"/>
          <cell r="G140"/>
          <cell r="H140"/>
          <cell r="I140"/>
          <cell r="J140"/>
          <cell r="K140"/>
          <cell r="L140"/>
          <cell r="M140"/>
          <cell r="N140"/>
        </row>
        <row r="141">
          <cell r="A141"/>
          <cell r="B141"/>
          <cell r="C141"/>
          <cell r="D141"/>
          <cell r="E141"/>
          <cell r="F141"/>
          <cell r="G141"/>
          <cell r="H141"/>
          <cell r="I141"/>
          <cell r="J141"/>
          <cell r="K141"/>
          <cell r="L141"/>
          <cell r="M141"/>
          <cell r="N141"/>
        </row>
        <row r="142">
          <cell r="A142"/>
          <cell r="B142"/>
          <cell r="C142"/>
          <cell r="D142"/>
          <cell r="E142"/>
          <cell r="F142"/>
          <cell r="G142"/>
          <cell r="H142"/>
          <cell r="I142"/>
          <cell r="J142"/>
          <cell r="K142"/>
          <cell r="L142"/>
          <cell r="M142"/>
          <cell r="N142"/>
        </row>
        <row r="143">
          <cell r="A143"/>
          <cell r="B143"/>
          <cell r="C143"/>
          <cell r="D143"/>
          <cell r="E143"/>
          <cell r="F143"/>
          <cell r="G143"/>
          <cell r="H143"/>
          <cell r="I143"/>
          <cell r="J143"/>
          <cell r="K143"/>
          <cell r="L143"/>
          <cell r="M143"/>
          <cell r="N143"/>
        </row>
        <row r="144">
          <cell r="A144"/>
          <cell r="B144"/>
          <cell r="C144"/>
          <cell r="D144"/>
          <cell r="E144"/>
          <cell r="F144"/>
          <cell r="G144"/>
          <cell r="H144"/>
          <cell r="I144"/>
          <cell r="J144"/>
          <cell r="K144"/>
          <cell r="L144"/>
          <cell r="M144"/>
          <cell r="N144"/>
        </row>
        <row r="145">
          <cell r="A145"/>
          <cell r="B145"/>
          <cell r="C145"/>
          <cell r="D145"/>
          <cell r="E145"/>
          <cell r="F145"/>
          <cell r="G145"/>
          <cell r="H145"/>
          <cell r="I145"/>
          <cell r="J145"/>
          <cell r="K145"/>
          <cell r="L145"/>
          <cell r="M145"/>
          <cell r="N145"/>
        </row>
        <row r="146">
          <cell r="A146"/>
          <cell r="B146"/>
          <cell r="C146"/>
          <cell r="D146"/>
          <cell r="E146"/>
          <cell r="F146"/>
          <cell r="G146"/>
          <cell r="H146"/>
          <cell r="I146"/>
          <cell r="J146"/>
          <cell r="K146"/>
          <cell r="L146"/>
          <cell r="M146"/>
          <cell r="N146"/>
        </row>
        <row r="147">
          <cell r="A147"/>
          <cell r="B147"/>
          <cell r="C147"/>
          <cell r="D147"/>
          <cell r="E147"/>
          <cell r="F147"/>
          <cell r="G147"/>
          <cell r="H147"/>
          <cell r="I147"/>
          <cell r="J147"/>
          <cell r="K147"/>
          <cell r="L147"/>
          <cell r="M147"/>
          <cell r="N147"/>
        </row>
        <row r="148">
          <cell r="A148"/>
          <cell r="B148"/>
          <cell r="C148"/>
          <cell r="D148"/>
          <cell r="E148"/>
          <cell r="F148"/>
          <cell r="G148"/>
          <cell r="H148"/>
          <cell r="I148"/>
          <cell r="J148"/>
          <cell r="K148"/>
          <cell r="L148"/>
          <cell r="M148"/>
          <cell r="N148"/>
        </row>
        <row r="149">
          <cell r="A149"/>
          <cell r="B149"/>
          <cell r="C149"/>
          <cell r="D149"/>
          <cell r="E149"/>
          <cell r="F149"/>
          <cell r="G149"/>
          <cell r="H149"/>
          <cell r="I149"/>
          <cell r="J149"/>
          <cell r="K149"/>
          <cell r="L149"/>
          <cell r="M149"/>
          <cell r="N149"/>
        </row>
        <row r="150">
          <cell r="A150"/>
          <cell r="B150"/>
          <cell r="C150"/>
          <cell r="D150"/>
          <cell r="E150"/>
          <cell r="F150"/>
          <cell r="G150"/>
          <cell r="H150"/>
          <cell r="I150"/>
          <cell r="J150"/>
          <cell r="K150"/>
          <cell r="L150"/>
          <cell r="M150"/>
          <cell r="N150"/>
        </row>
        <row r="151">
          <cell r="A151"/>
          <cell r="B151"/>
          <cell r="C151"/>
          <cell r="D151"/>
          <cell r="E151"/>
          <cell r="F151"/>
          <cell r="G151"/>
          <cell r="H151"/>
          <cell r="I151"/>
          <cell r="J151"/>
          <cell r="K151"/>
          <cell r="L151"/>
          <cell r="M151"/>
          <cell r="N151"/>
        </row>
        <row r="152">
          <cell r="A152"/>
          <cell r="B152"/>
          <cell r="C152"/>
          <cell r="D152"/>
          <cell r="E152"/>
          <cell r="F152"/>
          <cell r="G152"/>
          <cell r="H152"/>
          <cell r="I152"/>
          <cell r="J152"/>
          <cell r="K152"/>
          <cell r="L152"/>
          <cell r="M152"/>
          <cell r="N152"/>
        </row>
        <row r="153">
          <cell r="A153"/>
          <cell r="B153"/>
          <cell r="C153"/>
          <cell r="D153"/>
          <cell r="E153"/>
          <cell r="F153"/>
          <cell r="G153"/>
          <cell r="H153"/>
          <cell r="I153"/>
          <cell r="J153"/>
          <cell r="K153"/>
          <cell r="L153"/>
          <cell r="M153"/>
          <cell r="N153"/>
        </row>
        <row r="154">
          <cell r="A154"/>
          <cell r="B154"/>
          <cell r="C154"/>
          <cell r="D154"/>
          <cell r="E154"/>
          <cell r="F154"/>
          <cell r="G154"/>
          <cell r="H154"/>
          <cell r="I154"/>
          <cell r="J154"/>
          <cell r="K154"/>
          <cell r="L154"/>
          <cell r="M154"/>
          <cell r="N154"/>
        </row>
        <row r="155">
          <cell r="A155"/>
          <cell r="B155"/>
          <cell r="C155"/>
          <cell r="D155"/>
          <cell r="E155"/>
          <cell r="F155"/>
          <cell r="G155"/>
          <cell r="H155"/>
          <cell r="I155"/>
          <cell r="J155"/>
          <cell r="K155"/>
          <cell r="L155"/>
          <cell r="M155"/>
          <cell r="N155"/>
        </row>
        <row r="156">
          <cell r="A156"/>
          <cell r="B156"/>
          <cell r="C156"/>
          <cell r="D156"/>
          <cell r="E156"/>
          <cell r="F156"/>
          <cell r="G156"/>
          <cell r="H156"/>
          <cell r="I156"/>
          <cell r="J156"/>
          <cell r="K156"/>
          <cell r="L156"/>
          <cell r="M156"/>
          <cell r="N156"/>
        </row>
        <row r="157">
          <cell r="A157"/>
          <cell r="B157"/>
          <cell r="C157"/>
          <cell r="D157"/>
          <cell r="E157"/>
          <cell r="F157"/>
          <cell r="G157"/>
          <cell r="H157"/>
          <cell r="I157"/>
          <cell r="J157"/>
          <cell r="K157"/>
          <cell r="L157"/>
          <cell r="M157"/>
          <cell r="N157"/>
        </row>
        <row r="158">
          <cell r="A158"/>
          <cell r="B158"/>
          <cell r="C158"/>
          <cell r="D158"/>
          <cell r="E158"/>
          <cell r="F158"/>
          <cell r="G158"/>
          <cell r="H158"/>
          <cell r="I158"/>
          <cell r="J158"/>
          <cell r="K158"/>
          <cell r="L158"/>
          <cell r="M158"/>
          <cell r="N158"/>
        </row>
        <row r="159">
          <cell r="A159"/>
          <cell r="B159"/>
          <cell r="C159"/>
          <cell r="D159"/>
          <cell r="E159"/>
          <cell r="F159"/>
          <cell r="G159"/>
          <cell r="H159"/>
          <cell r="I159"/>
          <cell r="J159"/>
          <cell r="K159"/>
          <cell r="L159"/>
          <cell r="M159"/>
          <cell r="N159"/>
        </row>
        <row r="160">
          <cell r="A160"/>
          <cell r="B160"/>
          <cell r="C160"/>
          <cell r="D160"/>
          <cell r="E160"/>
          <cell r="F160"/>
          <cell r="G160"/>
          <cell r="H160"/>
          <cell r="I160"/>
          <cell r="J160"/>
          <cell r="K160"/>
          <cell r="L160"/>
          <cell r="M160"/>
          <cell r="N160"/>
        </row>
        <row r="161">
          <cell r="A161"/>
          <cell r="B161"/>
          <cell r="C161"/>
          <cell r="D161"/>
          <cell r="E161"/>
          <cell r="F161"/>
          <cell r="G161"/>
          <cell r="H161"/>
          <cell r="I161"/>
          <cell r="J161"/>
          <cell r="K161"/>
          <cell r="L161"/>
          <cell r="M161"/>
          <cell r="N161"/>
        </row>
        <row r="162">
          <cell r="A162"/>
          <cell r="B162"/>
          <cell r="C162"/>
          <cell r="D162"/>
          <cell r="E162"/>
          <cell r="F162"/>
          <cell r="G162"/>
          <cell r="H162"/>
          <cell r="I162"/>
          <cell r="J162"/>
          <cell r="K162"/>
          <cell r="L162"/>
          <cell r="M162"/>
          <cell r="N162"/>
        </row>
        <row r="163">
          <cell r="A163"/>
          <cell r="B163"/>
          <cell r="C163"/>
          <cell r="D163"/>
          <cell r="E163"/>
          <cell r="F163"/>
          <cell r="G163"/>
          <cell r="H163"/>
          <cell r="I163"/>
          <cell r="J163"/>
          <cell r="K163"/>
          <cell r="L163"/>
          <cell r="M163"/>
          <cell r="N163"/>
        </row>
        <row r="164">
          <cell r="A164"/>
          <cell r="B164"/>
          <cell r="C164"/>
          <cell r="D164"/>
          <cell r="E164"/>
          <cell r="F164"/>
          <cell r="G164"/>
          <cell r="H164"/>
          <cell r="I164"/>
          <cell r="J164"/>
          <cell r="K164"/>
          <cell r="L164"/>
          <cell r="M164"/>
          <cell r="N164"/>
        </row>
        <row r="165">
          <cell r="A165"/>
          <cell r="B165"/>
          <cell r="C165"/>
          <cell r="D165"/>
          <cell r="E165"/>
          <cell r="F165"/>
          <cell r="G165"/>
          <cell r="H165"/>
          <cell r="I165"/>
          <cell r="J165"/>
          <cell r="K165"/>
          <cell r="L165"/>
          <cell r="M165"/>
          <cell r="N165"/>
        </row>
        <row r="166">
          <cell r="A166"/>
          <cell r="B166"/>
          <cell r="C166"/>
          <cell r="D166"/>
          <cell r="E166"/>
          <cell r="F166"/>
          <cell r="G166"/>
          <cell r="H166"/>
          <cell r="I166"/>
          <cell r="J166"/>
          <cell r="K166"/>
          <cell r="L166"/>
          <cell r="M166"/>
          <cell r="N166"/>
        </row>
        <row r="167">
          <cell r="A167"/>
          <cell r="B167"/>
          <cell r="C167"/>
          <cell r="D167"/>
          <cell r="E167"/>
          <cell r="F167"/>
          <cell r="G167"/>
          <cell r="H167"/>
          <cell r="I167"/>
          <cell r="J167"/>
          <cell r="K167"/>
          <cell r="L167"/>
          <cell r="M167"/>
          <cell r="N167"/>
        </row>
        <row r="168">
          <cell r="A168"/>
          <cell r="B168"/>
          <cell r="C168"/>
          <cell r="D168"/>
          <cell r="E168"/>
          <cell r="F168"/>
          <cell r="G168"/>
          <cell r="H168"/>
          <cell r="I168"/>
          <cell r="J168"/>
          <cell r="K168"/>
          <cell r="L168"/>
          <cell r="M168"/>
          <cell r="N168"/>
        </row>
        <row r="169">
          <cell r="A169"/>
          <cell r="B169"/>
          <cell r="C169"/>
          <cell r="D169"/>
          <cell r="E169"/>
          <cell r="F169"/>
          <cell r="G169"/>
          <cell r="H169"/>
          <cell r="I169"/>
          <cell r="J169"/>
          <cell r="K169"/>
          <cell r="L169"/>
          <cell r="M169"/>
          <cell r="N169"/>
        </row>
        <row r="170">
          <cell r="A170"/>
          <cell r="B170"/>
          <cell r="C170"/>
          <cell r="D170"/>
          <cell r="E170"/>
          <cell r="F170"/>
          <cell r="G170"/>
          <cell r="H170"/>
          <cell r="I170"/>
          <cell r="J170"/>
          <cell r="K170"/>
          <cell r="L170"/>
          <cell r="M170"/>
          <cell r="N170"/>
        </row>
        <row r="171">
          <cell r="A171"/>
          <cell r="B171"/>
          <cell r="C171"/>
          <cell r="D171"/>
          <cell r="E171"/>
          <cell r="F171"/>
          <cell r="G171"/>
          <cell r="H171"/>
          <cell r="I171"/>
          <cell r="J171"/>
          <cell r="K171"/>
          <cell r="L171"/>
          <cell r="M171"/>
          <cell r="N171"/>
        </row>
        <row r="172">
          <cell r="A172"/>
          <cell r="B172"/>
          <cell r="C172"/>
          <cell r="D172"/>
          <cell r="E172"/>
          <cell r="F172"/>
          <cell r="G172"/>
          <cell r="H172"/>
          <cell r="I172"/>
          <cell r="J172"/>
          <cell r="K172"/>
          <cell r="L172"/>
          <cell r="M172"/>
          <cell r="N172"/>
        </row>
        <row r="173">
          <cell r="A173"/>
          <cell r="B173"/>
          <cell r="C173"/>
          <cell r="D173"/>
          <cell r="E173"/>
          <cell r="F173"/>
          <cell r="G173"/>
          <cell r="H173"/>
          <cell r="I173"/>
          <cell r="J173"/>
          <cell r="K173"/>
          <cell r="L173"/>
          <cell r="M173"/>
          <cell r="N173"/>
        </row>
        <row r="174">
          <cell r="A174"/>
          <cell r="B174"/>
          <cell r="C174"/>
          <cell r="D174"/>
          <cell r="E174"/>
          <cell r="F174"/>
          <cell r="G174"/>
          <cell r="H174"/>
          <cell r="I174"/>
          <cell r="J174"/>
          <cell r="K174"/>
          <cell r="L174"/>
          <cell r="M174"/>
          <cell r="N174"/>
        </row>
        <row r="175">
          <cell r="A175"/>
          <cell r="B175"/>
          <cell r="C175"/>
          <cell r="D175"/>
          <cell r="E175"/>
          <cell r="F175"/>
          <cell r="G175"/>
          <cell r="H175"/>
          <cell r="I175"/>
          <cell r="J175"/>
          <cell r="K175"/>
          <cell r="L175"/>
          <cell r="M175"/>
          <cell r="N175"/>
        </row>
        <row r="176">
          <cell r="A176"/>
          <cell r="B176"/>
          <cell r="C176"/>
          <cell r="D176"/>
          <cell r="E176"/>
          <cell r="F176"/>
          <cell r="G176"/>
          <cell r="H176"/>
          <cell r="I176"/>
          <cell r="J176"/>
          <cell r="K176"/>
          <cell r="L176"/>
          <cell r="M176"/>
          <cell r="N176"/>
        </row>
        <row r="177">
          <cell r="A177"/>
          <cell r="B177"/>
          <cell r="C177"/>
          <cell r="D177"/>
          <cell r="E177"/>
          <cell r="F177"/>
          <cell r="G177"/>
          <cell r="H177"/>
          <cell r="I177"/>
          <cell r="J177"/>
          <cell r="K177"/>
          <cell r="L177"/>
          <cell r="M177"/>
          <cell r="N177"/>
        </row>
        <row r="178">
          <cell r="A178"/>
          <cell r="B178"/>
          <cell r="C178"/>
          <cell r="D178"/>
          <cell r="E178"/>
          <cell r="F178"/>
          <cell r="G178"/>
          <cell r="H178"/>
          <cell r="I178"/>
          <cell r="J178"/>
          <cell r="K178"/>
          <cell r="L178"/>
          <cell r="M178"/>
          <cell r="N178"/>
        </row>
        <row r="179">
          <cell r="A179"/>
          <cell r="B179"/>
          <cell r="C179"/>
          <cell r="D179"/>
          <cell r="E179"/>
          <cell r="F179"/>
          <cell r="G179"/>
          <cell r="H179"/>
          <cell r="I179"/>
          <cell r="J179"/>
          <cell r="K179"/>
          <cell r="L179"/>
          <cell r="M179"/>
          <cell r="N179"/>
        </row>
        <row r="180">
          <cell r="A180"/>
          <cell r="B180"/>
          <cell r="C180"/>
          <cell r="D180"/>
          <cell r="E180"/>
          <cell r="F180"/>
          <cell r="G180"/>
          <cell r="H180"/>
          <cell r="I180"/>
          <cell r="J180"/>
          <cell r="K180"/>
          <cell r="L180"/>
          <cell r="M180"/>
          <cell r="N180"/>
        </row>
        <row r="181">
          <cell r="A181"/>
          <cell r="B181"/>
          <cell r="C181"/>
          <cell r="D181"/>
          <cell r="E181"/>
          <cell r="F181"/>
          <cell r="G181"/>
          <cell r="H181"/>
          <cell r="I181"/>
          <cell r="J181"/>
          <cell r="K181"/>
          <cell r="L181"/>
          <cell r="M181"/>
          <cell r="N181"/>
        </row>
        <row r="182">
          <cell r="A182"/>
          <cell r="B182"/>
          <cell r="C182"/>
          <cell r="D182"/>
          <cell r="E182"/>
          <cell r="F182"/>
          <cell r="G182"/>
          <cell r="H182"/>
          <cell r="I182"/>
          <cell r="J182"/>
          <cell r="K182"/>
          <cell r="L182"/>
          <cell r="M182"/>
          <cell r="N182"/>
        </row>
        <row r="183">
          <cell r="A183"/>
          <cell r="B183"/>
          <cell r="C183"/>
          <cell r="D183"/>
          <cell r="E183"/>
          <cell r="F183"/>
          <cell r="G183"/>
          <cell r="H183"/>
          <cell r="I183"/>
          <cell r="J183"/>
          <cell r="K183"/>
          <cell r="L183"/>
          <cell r="M183"/>
          <cell r="N183"/>
        </row>
        <row r="184">
          <cell r="A184"/>
          <cell r="B184"/>
          <cell r="C184"/>
          <cell r="D184"/>
          <cell r="E184"/>
          <cell r="F184"/>
          <cell r="G184"/>
          <cell r="H184"/>
          <cell r="I184"/>
          <cell r="J184"/>
          <cell r="K184"/>
          <cell r="L184"/>
          <cell r="M184"/>
          <cell r="N184"/>
        </row>
        <row r="185">
          <cell r="A185"/>
          <cell r="B185"/>
          <cell r="C185"/>
          <cell r="D185"/>
          <cell r="E185"/>
          <cell r="F185"/>
          <cell r="G185"/>
          <cell r="H185"/>
          <cell r="I185"/>
          <cell r="J185"/>
          <cell r="K185"/>
          <cell r="L185"/>
          <cell r="M185"/>
          <cell r="N185"/>
        </row>
        <row r="186">
          <cell r="A186"/>
          <cell r="B186"/>
          <cell r="C186"/>
          <cell r="D186"/>
          <cell r="E186"/>
          <cell r="F186"/>
          <cell r="G186"/>
          <cell r="H186"/>
          <cell r="I186"/>
          <cell r="J186"/>
          <cell r="K186"/>
          <cell r="L186"/>
          <cell r="M186"/>
          <cell r="N186"/>
        </row>
        <row r="187">
          <cell r="A187"/>
          <cell r="B187"/>
          <cell r="C187"/>
          <cell r="D187"/>
          <cell r="E187"/>
          <cell r="F187"/>
          <cell r="G187"/>
          <cell r="H187"/>
          <cell r="I187"/>
          <cell r="J187"/>
          <cell r="K187"/>
          <cell r="L187"/>
          <cell r="M187"/>
          <cell r="N187"/>
        </row>
        <row r="188">
          <cell r="A188"/>
          <cell r="B188"/>
          <cell r="C188"/>
          <cell r="D188"/>
          <cell r="E188"/>
          <cell r="F188"/>
          <cell r="G188"/>
          <cell r="H188"/>
          <cell r="I188"/>
          <cell r="J188"/>
          <cell r="K188"/>
          <cell r="L188"/>
          <cell r="M188"/>
          <cell r="N188"/>
        </row>
        <row r="189">
          <cell r="A189"/>
          <cell r="B189"/>
          <cell r="C189"/>
          <cell r="D189"/>
          <cell r="E189"/>
          <cell r="F189"/>
          <cell r="G189"/>
          <cell r="H189"/>
          <cell r="I189"/>
          <cell r="J189"/>
          <cell r="K189"/>
          <cell r="L189"/>
          <cell r="M189"/>
          <cell r="N189"/>
        </row>
        <row r="190">
          <cell r="A190"/>
          <cell r="B190"/>
          <cell r="C190"/>
          <cell r="D190"/>
          <cell r="E190"/>
          <cell r="F190"/>
          <cell r="G190"/>
          <cell r="H190"/>
          <cell r="I190"/>
          <cell r="J190"/>
          <cell r="K190"/>
          <cell r="L190"/>
          <cell r="M190"/>
          <cell r="N190"/>
        </row>
        <row r="191">
          <cell r="A191"/>
          <cell r="B191"/>
          <cell r="C191"/>
          <cell r="D191"/>
          <cell r="E191"/>
          <cell r="F191"/>
          <cell r="G191"/>
          <cell r="H191"/>
          <cell r="I191"/>
          <cell r="J191"/>
          <cell r="K191"/>
          <cell r="L191"/>
          <cell r="M191"/>
          <cell r="N191"/>
        </row>
        <row r="192">
          <cell r="A192"/>
          <cell r="B192"/>
          <cell r="C192"/>
          <cell r="D192"/>
          <cell r="E192"/>
          <cell r="F192"/>
          <cell r="G192"/>
          <cell r="H192"/>
          <cell r="I192"/>
          <cell r="J192"/>
          <cell r="K192"/>
          <cell r="L192"/>
          <cell r="M192"/>
          <cell r="N192"/>
        </row>
        <row r="193">
          <cell r="A193"/>
          <cell r="B193"/>
          <cell r="C193"/>
          <cell r="D193"/>
          <cell r="E193"/>
          <cell r="F193"/>
          <cell r="G193"/>
          <cell r="H193"/>
          <cell r="I193"/>
          <cell r="J193"/>
          <cell r="K193"/>
          <cell r="L193"/>
          <cell r="M193"/>
          <cell r="N193"/>
        </row>
        <row r="194">
          <cell r="A194"/>
          <cell r="B194"/>
          <cell r="C194"/>
          <cell r="D194"/>
          <cell r="E194"/>
          <cell r="F194"/>
          <cell r="G194"/>
          <cell r="H194"/>
          <cell r="I194"/>
          <cell r="J194"/>
          <cell r="K194"/>
          <cell r="L194"/>
          <cell r="M194"/>
          <cell r="N194"/>
        </row>
        <row r="195">
          <cell r="A195"/>
          <cell r="B195"/>
          <cell r="C195"/>
          <cell r="D195"/>
          <cell r="E195"/>
          <cell r="F195"/>
          <cell r="G195"/>
          <cell r="H195"/>
          <cell r="I195"/>
          <cell r="J195"/>
          <cell r="K195"/>
          <cell r="L195"/>
          <cell r="M195"/>
          <cell r="N195"/>
        </row>
        <row r="196">
          <cell r="A196"/>
          <cell r="B196"/>
          <cell r="C196"/>
          <cell r="D196"/>
          <cell r="E196"/>
          <cell r="F196"/>
          <cell r="G196"/>
          <cell r="H196"/>
          <cell r="I196"/>
          <cell r="J196"/>
          <cell r="K196"/>
          <cell r="L196"/>
          <cell r="M196"/>
          <cell r="N196"/>
        </row>
        <row r="197">
          <cell r="A197"/>
          <cell r="B197"/>
          <cell r="C197"/>
          <cell r="D197"/>
          <cell r="E197"/>
          <cell r="F197"/>
          <cell r="G197"/>
          <cell r="H197"/>
          <cell r="I197"/>
          <cell r="J197"/>
          <cell r="K197"/>
          <cell r="L197"/>
          <cell r="M197"/>
          <cell r="N197"/>
        </row>
        <row r="198">
          <cell r="A198"/>
          <cell r="B198"/>
          <cell r="C198"/>
          <cell r="D198"/>
          <cell r="E198"/>
          <cell r="F198"/>
          <cell r="G198"/>
          <cell r="H198"/>
          <cell r="I198"/>
          <cell r="J198"/>
          <cell r="K198"/>
          <cell r="L198"/>
          <cell r="M198"/>
          <cell r="N198"/>
        </row>
        <row r="199">
          <cell r="A199"/>
          <cell r="B199"/>
          <cell r="C199"/>
          <cell r="D199"/>
          <cell r="E199"/>
          <cell r="F199"/>
          <cell r="G199"/>
          <cell r="H199"/>
          <cell r="I199"/>
          <cell r="J199"/>
          <cell r="K199"/>
          <cell r="L199"/>
          <cell r="M199"/>
          <cell r="N199"/>
        </row>
        <row r="200">
          <cell r="A200"/>
          <cell r="B200"/>
          <cell r="C200"/>
          <cell r="D200"/>
          <cell r="E200"/>
          <cell r="F200"/>
          <cell r="G200"/>
          <cell r="H200"/>
          <cell r="I200"/>
          <cell r="J200"/>
          <cell r="K200"/>
          <cell r="L200"/>
          <cell r="M200"/>
          <cell r="N200"/>
        </row>
        <row r="201">
          <cell r="A201"/>
          <cell r="B201"/>
          <cell r="C201"/>
          <cell r="D201"/>
          <cell r="E201"/>
          <cell r="F201"/>
          <cell r="G201"/>
          <cell r="H201"/>
          <cell r="I201"/>
          <cell r="J201"/>
          <cell r="K201"/>
          <cell r="L201"/>
          <cell r="M201"/>
          <cell r="N201"/>
        </row>
        <row r="202">
          <cell r="A202"/>
          <cell r="B202"/>
          <cell r="C202"/>
          <cell r="D202"/>
          <cell r="E202"/>
          <cell r="F202"/>
          <cell r="G202"/>
          <cell r="H202"/>
          <cell r="I202"/>
          <cell r="J202"/>
          <cell r="K202"/>
          <cell r="L202"/>
          <cell r="M202"/>
          <cell r="N202"/>
        </row>
        <row r="203">
          <cell r="A203"/>
          <cell r="B203"/>
          <cell r="C203"/>
          <cell r="D203"/>
          <cell r="E203"/>
          <cell r="F203"/>
          <cell r="G203"/>
          <cell r="H203"/>
          <cell r="I203"/>
          <cell r="J203"/>
          <cell r="K203"/>
          <cell r="L203"/>
          <cell r="M203"/>
          <cell r="N203"/>
        </row>
        <row r="204">
          <cell r="A204"/>
          <cell r="B204"/>
          <cell r="C204"/>
          <cell r="D204"/>
          <cell r="E204"/>
          <cell r="F204"/>
          <cell r="G204"/>
          <cell r="H204"/>
          <cell r="I204"/>
          <cell r="J204"/>
          <cell r="K204"/>
          <cell r="L204"/>
          <cell r="M204"/>
          <cell r="N204"/>
        </row>
        <row r="205">
          <cell r="A205"/>
          <cell r="B205"/>
          <cell r="C205"/>
          <cell r="D205"/>
          <cell r="E205"/>
          <cell r="F205"/>
          <cell r="G205"/>
          <cell r="H205"/>
          <cell r="I205"/>
          <cell r="J205"/>
          <cell r="K205"/>
          <cell r="L205"/>
          <cell r="M205"/>
          <cell r="N205"/>
        </row>
        <row r="206">
          <cell r="A206"/>
          <cell r="B206"/>
          <cell r="C206"/>
          <cell r="D206"/>
          <cell r="E206"/>
          <cell r="F206"/>
          <cell r="G206"/>
          <cell r="H206"/>
          <cell r="I206"/>
          <cell r="J206"/>
          <cell r="K206"/>
          <cell r="L206"/>
          <cell r="M206"/>
          <cell r="N206"/>
        </row>
        <row r="207">
          <cell r="A207"/>
          <cell r="B207"/>
          <cell r="C207"/>
          <cell r="D207"/>
          <cell r="E207"/>
          <cell r="F207"/>
          <cell r="G207"/>
          <cell r="H207"/>
          <cell r="I207"/>
          <cell r="J207"/>
          <cell r="K207"/>
          <cell r="L207"/>
          <cell r="M207"/>
          <cell r="N207"/>
        </row>
        <row r="208">
          <cell r="A208"/>
          <cell r="B208"/>
          <cell r="C208"/>
          <cell r="D208"/>
          <cell r="E208"/>
          <cell r="F208"/>
          <cell r="G208"/>
          <cell r="H208"/>
          <cell r="I208"/>
          <cell r="J208"/>
          <cell r="K208"/>
          <cell r="L208"/>
          <cell r="M208"/>
          <cell r="N208"/>
        </row>
        <row r="209">
          <cell r="A209"/>
          <cell r="B209"/>
          <cell r="C209"/>
          <cell r="D209"/>
          <cell r="E209"/>
          <cell r="F209"/>
          <cell r="G209"/>
          <cell r="H209"/>
          <cell r="I209"/>
          <cell r="J209"/>
          <cell r="K209"/>
          <cell r="L209"/>
          <cell r="M209"/>
          <cell r="N209"/>
        </row>
        <row r="210">
          <cell r="A210"/>
          <cell r="B210"/>
          <cell r="C210"/>
          <cell r="D210"/>
          <cell r="E210"/>
          <cell r="F210"/>
          <cell r="G210"/>
          <cell r="H210"/>
          <cell r="I210"/>
          <cell r="J210"/>
          <cell r="K210"/>
          <cell r="L210"/>
          <cell r="M210"/>
          <cell r="N210"/>
        </row>
        <row r="211">
          <cell r="A211"/>
          <cell r="B211"/>
          <cell r="C211"/>
          <cell r="D211"/>
          <cell r="E211"/>
          <cell r="F211"/>
          <cell r="G211"/>
          <cell r="H211"/>
          <cell r="I211"/>
          <cell r="J211"/>
          <cell r="K211"/>
          <cell r="L211"/>
          <cell r="M211"/>
          <cell r="N211"/>
        </row>
        <row r="212">
          <cell r="A212"/>
          <cell r="B212"/>
          <cell r="C212"/>
          <cell r="D212"/>
          <cell r="E212"/>
          <cell r="F212"/>
          <cell r="G212"/>
          <cell r="H212"/>
          <cell r="I212"/>
          <cell r="J212"/>
          <cell r="K212"/>
          <cell r="L212"/>
          <cell r="M212"/>
          <cell r="N212"/>
        </row>
        <row r="213">
          <cell r="A213"/>
          <cell r="B213"/>
          <cell r="C213"/>
          <cell r="D213"/>
          <cell r="E213"/>
          <cell r="F213"/>
          <cell r="G213"/>
          <cell r="H213"/>
          <cell r="I213"/>
          <cell r="J213"/>
          <cell r="K213"/>
          <cell r="L213"/>
          <cell r="M213"/>
          <cell r="N213"/>
        </row>
        <row r="214">
          <cell r="A214"/>
          <cell r="B214"/>
          <cell r="C214"/>
          <cell r="D214"/>
          <cell r="E214"/>
          <cell r="F214"/>
          <cell r="G214"/>
          <cell r="H214"/>
          <cell r="I214"/>
          <cell r="J214"/>
          <cell r="K214"/>
          <cell r="L214"/>
          <cell r="M214"/>
          <cell r="N214"/>
        </row>
        <row r="215">
          <cell r="A215"/>
          <cell r="B215"/>
          <cell r="C215"/>
          <cell r="D215"/>
          <cell r="E215"/>
          <cell r="F215"/>
          <cell r="G215"/>
          <cell r="H215"/>
          <cell r="I215"/>
          <cell r="J215"/>
          <cell r="K215"/>
          <cell r="L215"/>
          <cell r="M215"/>
          <cell r="N215"/>
        </row>
        <row r="216">
          <cell r="A216"/>
          <cell r="B216"/>
          <cell r="C216"/>
          <cell r="D216"/>
          <cell r="E216"/>
          <cell r="F216"/>
          <cell r="G216"/>
          <cell r="H216"/>
          <cell r="I216"/>
          <cell r="J216"/>
          <cell r="K216"/>
          <cell r="L216"/>
          <cell r="M216"/>
          <cell r="N216"/>
        </row>
        <row r="217">
          <cell r="A217"/>
          <cell r="B217"/>
          <cell r="C217"/>
          <cell r="D217"/>
          <cell r="E217"/>
          <cell r="F217"/>
          <cell r="G217"/>
          <cell r="H217"/>
          <cell r="I217"/>
          <cell r="J217"/>
          <cell r="K217"/>
          <cell r="L217"/>
          <cell r="M217"/>
          <cell r="N217"/>
        </row>
        <row r="218">
          <cell r="A218"/>
          <cell r="B218"/>
          <cell r="C218"/>
          <cell r="D218"/>
          <cell r="E218"/>
          <cell r="F218"/>
          <cell r="G218"/>
          <cell r="H218"/>
          <cell r="I218"/>
          <cell r="J218"/>
          <cell r="K218"/>
          <cell r="L218"/>
          <cell r="M218"/>
          <cell r="N218"/>
        </row>
        <row r="219">
          <cell r="A219"/>
          <cell r="B219"/>
          <cell r="C219"/>
          <cell r="D219"/>
          <cell r="E219"/>
          <cell r="F219"/>
          <cell r="G219"/>
          <cell r="H219"/>
          <cell r="I219"/>
          <cell r="J219"/>
          <cell r="K219"/>
          <cell r="L219"/>
          <cell r="M219"/>
          <cell r="N219"/>
        </row>
        <row r="220">
          <cell r="A220"/>
          <cell r="B220"/>
          <cell r="C220"/>
          <cell r="D220"/>
          <cell r="E220"/>
          <cell r="F220"/>
          <cell r="G220"/>
          <cell r="H220"/>
          <cell r="I220"/>
          <cell r="J220"/>
          <cell r="K220"/>
          <cell r="L220"/>
          <cell r="M220"/>
          <cell r="N220"/>
        </row>
        <row r="221">
          <cell r="A221"/>
          <cell r="B221"/>
          <cell r="C221"/>
          <cell r="D221"/>
          <cell r="E221"/>
          <cell r="F221"/>
          <cell r="G221"/>
          <cell r="H221"/>
          <cell r="I221"/>
          <cell r="J221"/>
          <cell r="K221"/>
          <cell r="L221"/>
          <cell r="M221"/>
          <cell r="N221"/>
        </row>
        <row r="222">
          <cell r="A222"/>
          <cell r="B222"/>
          <cell r="C222"/>
          <cell r="D222"/>
          <cell r="E222"/>
          <cell r="F222"/>
          <cell r="G222"/>
          <cell r="H222"/>
          <cell r="I222"/>
          <cell r="J222"/>
          <cell r="K222"/>
          <cell r="L222"/>
          <cell r="M222"/>
          <cell r="N222"/>
        </row>
        <row r="223">
          <cell r="A223"/>
          <cell r="B223"/>
          <cell r="C223"/>
          <cell r="D223"/>
          <cell r="E223"/>
          <cell r="F223"/>
          <cell r="G223"/>
          <cell r="H223"/>
          <cell r="I223"/>
          <cell r="J223"/>
          <cell r="K223"/>
          <cell r="L223"/>
          <cell r="M223"/>
          <cell r="N223"/>
        </row>
        <row r="224">
          <cell r="A224"/>
          <cell r="B224"/>
          <cell r="C224"/>
          <cell r="D224"/>
          <cell r="E224"/>
          <cell r="F224"/>
          <cell r="G224"/>
          <cell r="H224"/>
          <cell r="I224"/>
          <cell r="J224"/>
          <cell r="K224"/>
          <cell r="L224"/>
          <cell r="M224"/>
          <cell r="N224"/>
        </row>
        <row r="225">
          <cell r="A225"/>
          <cell r="B225"/>
          <cell r="C225"/>
          <cell r="D225"/>
          <cell r="E225"/>
          <cell r="F225"/>
          <cell r="G225"/>
          <cell r="H225"/>
          <cell r="I225"/>
          <cell r="J225"/>
          <cell r="K225"/>
          <cell r="L225"/>
          <cell r="M225"/>
          <cell r="N225"/>
        </row>
        <row r="226">
          <cell r="A226"/>
          <cell r="B226"/>
          <cell r="C226"/>
          <cell r="D226"/>
          <cell r="E226"/>
          <cell r="F226"/>
          <cell r="G226"/>
          <cell r="H226"/>
          <cell r="I226"/>
          <cell r="J226"/>
          <cell r="K226"/>
          <cell r="L226"/>
          <cell r="M226"/>
          <cell r="N226"/>
        </row>
        <row r="227">
          <cell r="A227"/>
          <cell r="B227"/>
          <cell r="C227"/>
          <cell r="D227"/>
          <cell r="E227"/>
          <cell r="F227"/>
          <cell r="G227"/>
          <cell r="H227"/>
          <cell r="I227"/>
          <cell r="J227"/>
          <cell r="K227"/>
          <cell r="L227"/>
          <cell r="M227"/>
          <cell r="N227"/>
        </row>
        <row r="228">
          <cell r="A228"/>
          <cell r="B228"/>
          <cell r="C228"/>
          <cell r="D228"/>
          <cell r="E228"/>
          <cell r="F228"/>
          <cell r="G228"/>
          <cell r="H228"/>
          <cell r="I228"/>
          <cell r="J228"/>
          <cell r="K228"/>
          <cell r="L228"/>
          <cell r="M228"/>
          <cell r="N228"/>
        </row>
        <row r="229">
          <cell r="A229"/>
          <cell r="B229"/>
          <cell r="C229"/>
          <cell r="D229"/>
          <cell r="E229"/>
          <cell r="F229"/>
          <cell r="G229"/>
          <cell r="H229"/>
          <cell r="I229"/>
          <cell r="J229"/>
          <cell r="K229"/>
          <cell r="L229"/>
          <cell r="M229"/>
          <cell r="N229"/>
        </row>
        <row r="230">
          <cell r="A230"/>
          <cell r="B230"/>
          <cell r="C230"/>
          <cell r="D230"/>
          <cell r="E230"/>
          <cell r="F230"/>
          <cell r="G230"/>
          <cell r="H230"/>
          <cell r="I230"/>
          <cell r="J230"/>
          <cell r="K230"/>
          <cell r="L230"/>
          <cell r="M230"/>
          <cell r="N230"/>
        </row>
        <row r="231">
          <cell r="A231"/>
          <cell r="B231"/>
          <cell r="C231"/>
          <cell r="D231"/>
          <cell r="E231"/>
          <cell r="F231"/>
          <cell r="G231"/>
          <cell r="H231"/>
          <cell r="I231"/>
          <cell r="J231"/>
          <cell r="K231"/>
          <cell r="L231"/>
          <cell r="M231"/>
          <cell r="N231"/>
        </row>
        <row r="232">
          <cell r="A232"/>
          <cell r="B232"/>
          <cell r="C232"/>
          <cell r="D232"/>
          <cell r="E232"/>
          <cell r="F232"/>
          <cell r="G232"/>
          <cell r="H232"/>
          <cell r="I232"/>
          <cell r="J232"/>
          <cell r="K232"/>
          <cell r="L232"/>
          <cell r="M232"/>
          <cell r="N232"/>
        </row>
        <row r="233">
          <cell r="A233"/>
          <cell r="B233"/>
          <cell r="C233"/>
          <cell r="D233"/>
          <cell r="E233"/>
          <cell r="F233"/>
          <cell r="G233"/>
          <cell r="H233"/>
          <cell r="I233"/>
          <cell r="J233"/>
          <cell r="K233"/>
          <cell r="L233"/>
          <cell r="M233"/>
          <cell r="N233"/>
        </row>
        <row r="234">
          <cell r="A234"/>
          <cell r="B234"/>
          <cell r="C234"/>
          <cell r="D234"/>
          <cell r="E234"/>
          <cell r="F234"/>
          <cell r="G234"/>
          <cell r="H234"/>
          <cell r="I234"/>
          <cell r="J234"/>
          <cell r="K234"/>
          <cell r="L234"/>
          <cell r="M234"/>
          <cell r="N234"/>
        </row>
        <row r="235">
          <cell r="A235"/>
          <cell r="B235"/>
          <cell r="C235"/>
          <cell r="D235"/>
          <cell r="E235"/>
          <cell r="F235"/>
          <cell r="G235"/>
          <cell r="H235"/>
          <cell r="I235"/>
          <cell r="J235"/>
          <cell r="K235"/>
          <cell r="L235"/>
          <cell r="M235"/>
          <cell r="N235"/>
        </row>
        <row r="236">
          <cell r="A236"/>
          <cell r="B236"/>
          <cell r="C236"/>
          <cell r="D236"/>
          <cell r="E236"/>
          <cell r="F236"/>
          <cell r="G236"/>
          <cell r="H236"/>
          <cell r="I236"/>
          <cell r="J236"/>
          <cell r="K236"/>
          <cell r="L236"/>
          <cell r="M236"/>
          <cell r="N236"/>
        </row>
        <row r="237">
          <cell r="A237"/>
          <cell r="B237"/>
          <cell r="C237"/>
          <cell r="D237"/>
          <cell r="E237"/>
          <cell r="F237"/>
          <cell r="G237"/>
          <cell r="H237"/>
          <cell r="I237"/>
          <cell r="J237"/>
          <cell r="K237"/>
          <cell r="L237"/>
          <cell r="M237"/>
          <cell r="N237"/>
        </row>
        <row r="238">
          <cell r="A238"/>
          <cell r="B238"/>
          <cell r="C238"/>
          <cell r="D238"/>
          <cell r="E238"/>
          <cell r="F238"/>
          <cell r="G238"/>
          <cell r="H238"/>
          <cell r="I238"/>
          <cell r="J238"/>
          <cell r="K238"/>
          <cell r="L238"/>
          <cell r="M238"/>
          <cell r="N238"/>
        </row>
        <row r="239">
          <cell r="A239"/>
          <cell r="B239"/>
          <cell r="C239"/>
          <cell r="D239"/>
          <cell r="E239"/>
          <cell r="F239"/>
          <cell r="G239"/>
          <cell r="H239"/>
          <cell r="I239"/>
          <cell r="J239"/>
          <cell r="K239"/>
          <cell r="L239"/>
          <cell r="M239"/>
          <cell r="N239"/>
        </row>
        <row r="240">
          <cell r="A240"/>
          <cell r="B240"/>
          <cell r="C240"/>
          <cell r="D240"/>
          <cell r="E240"/>
          <cell r="F240"/>
          <cell r="G240"/>
          <cell r="H240"/>
          <cell r="I240"/>
          <cell r="J240"/>
          <cell r="K240"/>
          <cell r="L240"/>
          <cell r="M240"/>
          <cell r="N240"/>
        </row>
        <row r="241">
          <cell r="A241"/>
          <cell r="B241"/>
          <cell r="C241"/>
          <cell r="D241"/>
          <cell r="E241"/>
          <cell r="F241"/>
          <cell r="G241"/>
          <cell r="H241"/>
          <cell r="I241"/>
          <cell r="J241"/>
          <cell r="K241"/>
          <cell r="L241"/>
          <cell r="M241"/>
          <cell r="N241"/>
        </row>
        <row r="242">
          <cell r="A242"/>
          <cell r="B242"/>
          <cell r="C242"/>
          <cell r="D242"/>
          <cell r="E242"/>
          <cell r="F242"/>
          <cell r="G242"/>
          <cell r="H242"/>
          <cell r="I242"/>
          <cell r="J242"/>
          <cell r="K242"/>
          <cell r="L242"/>
          <cell r="M242"/>
          <cell r="N242"/>
        </row>
        <row r="243">
          <cell r="A243"/>
          <cell r="B243"/>
          <cell r="C243"/>
          <cell r="D243"/>
          <cell r="E243"/>
          <cell r="F243"/>
          <cell r="G243"/>
          <cell r="H243"/>
          <cell r="I243"/>
          <cell r="J243"/>
          <cell r="K243"/>
          <cell r="L243"/>
          <cell r="M243"/>
          <cell r="N243"/>
        </row>
        <row r="244">
          <cell r="A244"/>
          <cell r="B244"/>
          <cell r="C244"/>
          <cell r="D244"/>
          <cell r="E244"/>
          <cell r="F244"/>
          <cell r="G244"/>
          <cell r="H244"/>
          <cell r="I244"/>
          <cell r="J244"/>
          <cell r="K244"/>
          <cell r="L244"/>
          <cell r="M244"/>
          <cell r="N244"/>
        </row>
        <row r="245">
          <cell r="A245"/>
          <cell r="B245"/>
          <cell r="C245"/>
          <cell r="D245"/>
          <cell r="E245"/>
          <cell r="F245"/>
          <cell r="G245"/>
          <cell r="H245"/>
          <cell r="I245"/>
          <cell r="J245"/>
          <cell r="K245"/>
          <cell r="L245"/>
          <cell r="M245"/>
          <cell r="N245"/>
        </row>
        <row r="246">
          <cell r="A246"/>
          <cell r="B246"/>
          <cell r="C246"/>
          <cell r="D246"/>
          <cell r="E246"/>
          <cell r="F246"/>
          <cell r="G246"/>
          <cell r="H246"/>
          <cell r="I246"/>
          <cell r="J246"/>
          <cell r="K246"/>
          <cell r="L246"/>
          <cell r="M246"/>
          <cell r="N246"/>
        </row>
        <row r="247">
          <cell r="A247"/>
          <cell r="B247"/>
          <cell r="C247"/>
          <cell r="D247"/>
          <cell r="E247"/>
          <cell r="F247"/>
          <cell r="G247"/>
          <cell r="H247"/>
          <cell r="I247"/>
          <cell r="J247"/>
          <cell r="K247"/>
          <cell r="L247"/>
          <cell r="M247"/>
          <cell r="N247"/>
        </row>
        <row r="248">
          <cell r="A248"/>
          <cell r="B248"/>
          <cell r="C248"/>
          <cell r="D248"/>
          <cell r="E248"/>
          <cell r="F248"/>
          <cell r="G248"/>
          <cell r="H248"/>
          <cell r="I248"/>
          <cell r="J248"/>
          <cell r="K248"/>
          <cell r="L248"/>
          <cell r="M248"/>
          <cell r="N248"/>
        </row>
        <row r="249">
          <cell r="A249"/>
          <cell r="B249"/>
          <cell r="C249"/>
          <cell r="D249"/>
          <cell r="E249"/>
          <cell r="F249"/>
          <cell r="G249"/>
          <cell r="H249"/>
          <cell r="I249"/>
          <cell r="J249"/>
          <cell r="K249"/>
          <cell r="L249"/>
          <cell r="M249"/>
          <cell r="N249"/>
        </row>
        <row r="250">
          <cell r="C250"/>
          <cell r="D250"/>
          <cell r="E250"/>
          <cell r="F250"/>
          <cell r="G250"/>
          <cell r="H250"/>
          <cell r="I250"/>
          <cell r="J250"/>
          <cell r="K250"/>
          <cell r="L250"/>
          <cell r="M250"/>
          <cell r="N250"/>
        </row>
        <row r="251">
          <cell r="C251"/>
          <cell r="D251"/>
          <cell r="E251"/>
          <cell r="F251"/>
          <cell r="G251"/>
          <cell r="H251"/>
          <cell r="I251"/>
          <cell r="J251"/>
          <cell r="K251"/>
          <cell r="L251"/>
          <cell r="M251"/>
          <cell r="N251"/>
        </row>
        <row r="252">
          <cell r="C252"/>
          <cell r="D252"/>
          <cell r="E252"/>
          <cell r="F252"/>
          <cell r="G252"/>
          <cell r="H252"/>
          <cell r="I252"/>
          <cell r="J252"/>
          <cell r="K252"/>
          <cell r="L252"/>
          <cell r="M252"/>
          <cell r="N252"/>
        </row>
        <row r="253">
          <cell r="A253"/>
          <cell r="B253"/>
          <cell r="C253"/>
          <cell r="D253"/>
          <cell r="E253"/>
          <cell r="F253"/>
          <cell r="G253"/>
          <cell r="H253"/>
          <cell r="I253"/>
          <cell r="J253"/>
          <cell r="K253"/>
          <cell r="L253"/>
          <cell r="M253"/>
          <cell r="N253"/>
        </row>
        <row r="254">
          <cell r="A254"/>
          <cell r="B254"/>
          <cell r="C254"/>
          <cell r="D254"/>
          <cell r="E254"/>
          <cell r="F254"/>
          <cell r="G254"/>
          <cell r="H254"/>
          <cell r="I254"/>
          <cell r="J254"/>
          <cell r="K254"/>
          <cell r="L254"/>
          <cell r="M254"/>
          <cell r="N254"/>
        </row>
        <row r="255">
          <cell r="A255"/>
          <cell r="B255"/>
          <cell r="C255"/>
          <cell r="D255"/>
          <cell r="E255"/>
          <cell r="F255"/>
          <cell r="G255"/>
          <cell r="H255"/>
          <cell r="I255"/>
          <cell r="J255"/>
          <cell r="K255"/>
          <cell r="L255"/>
          <cell r="M255"/>
          <cell r="N255"/>
        </row>
        <row r="256">
          <cell r="A256"/>
          <cell r="B256"/>
          <cell r="C256"/>
          <cell r="D256"/>
          <cell r="E256"/>
          <cell r="F256"/>
          <cell r="G256"/>
          <cell r="H256"/>
          <cell r="I256"/>
          <cell r="J256"/>
          <cell r="K256"/>
          <cell r="L256"/>
          <cell r="M256"/>
          <cell r="N256"/>
        </row>
        <row r="257">
          <cell r="A257"/>
          <cell r="B257"/>
          <cell r="C257"/>
          <cell r="D257"/>
          <cell r="E257"/>
          <cell r="F257"/>
          <cell r="G257"/>
          <cell r="H257"/>
          <cell r="I257"/>
          <cell r="J257"/>
          <cell r="K257"/>
          <cell r="L257"/>
          <cell r="M257"/>
          <cell r="N257"/>
        </row>
        <row r="258">
          <cell r="A258"/>
          <cell r="B258"/>
          <cell r="C258"/>
          <cell r="D258"/>
          <cell r="E258"/>
          <cell r="F258"/>
          <cell r="G258"/>
          <cell r="H258"/>
          <cell r="I258"/>
          <cell r="J258"/>
          <cell r="K258"/>
          <cell r="L258"/>
          <cell r="M258"/>
          <cell r="N258"/>
        </row>
        <row r="259">
          <cell r="A259"/>
          <cell r="B259"/>
          <cell r="C259"/>
          <cell r="D259"/>
          <cell r="E259"/>
          <cell r="F259"/>
          <cell r="G259"/>
          <cell r="H259"/>
          <cell r="I259"/>
          <cell r="J259"/>
          <cell r="K259"/>
          <cell r="L259"/>
          <cell r="M259"/>
          <cell r="N259"/>
        </row>
        <row r="260">
          <cell r="A260"/>
          <cell r="B260"/>
          <cell r="C260"/>
          <cell r="D260"/>
          <cell r="E260"/>
          <cell r="F260"/>
          <cell r="G260"/>
          <cell r="H260"/>
          <cell r="I260"/>
          <cell r="J260"/>
          <cell r="K260"/>
          <cell r="L260"/>
          <cell r="M260"/>
          <cell r="N260"/>
        </row>
        <row r="261">
          <cell r="A261"/>
          <cell r="B261"/>
          <cell r="C261"/>
          <cell r="D261"/>
          <cell r="E261"/>
          <cell r="F261"/>
          <cell r="G261"/>
          <cell r="H261"/>
          <cell r="I261"/>
          <cell r="J261"/>
          <cell r="K261"/>
          <cell r="L261"/>
          <cell r="M261"/>
          <cell r="N261"/>
        </row>
        <row r="262">
          <cell r="A262"/>
          <cell r="B262"/>
          <cell r="C262"/>
          <cell r="D262"/>
          <cell r="E262"/>
          <cell r="F262"/>
          <cell r="G262"/>
          <cell r="H262"/>
          <cell r="I262"/>
          <cell r="J262"/>
          <cell r="K262"/>
          <cell r="L262"/>
          <cell r="M262"/>
          <cell r="N262"/>
        </row>
        <row r="263">
          <cell r="A263"/>
          <cell r="B263"/>
          <cell r="C263"/>
          <cell r="D263"/>
          <cell r="E263"/>
          <cell r="F263"/>
          <cell r="G263"/>
          <cell r="H263"/>
          <cell r="I263"/>
          <cell r="J263"/>
          <cell r="K263"/>
          <cell r="L263"/>
          <cell r="M263"/>
          <cell r="N263"/>
        </row>
        <row r="264">
          <cell r="A264"/>
          <cell r="B264"/>
          <cell r="C264"/>
          <cell r="D264"/>
          <cell r="E264"/>
          <cell r="F264"/>
          <cell r="G264"/>
          <cell r="H264"/>
          <cell r="I264"/>
          <cell r="J264"/>
          <cell r="K264"/>
          <cell r="L264"/>
          <cell r="M264"/>
          <cell r="N264"/>
        </row>
        <row r="265">
          <cell r="A265"/>
          <cell r="B265"/>
          <cell r="C265"/>
          <cell r="D265"/>
          <cell r="E265"/>
          <cell r="F265"/>
          <cell r="G265"/>
          <cell r="H265"/>
          <cell r="I265"/>
          <cell r="J265"/>
          <cell r="K265"/>
          <cell r="L265"/>
          <cell r="M265"/>
          <cell r="N265"/>
        </row>
        <row r="266">
          <cell r="A266"/>
          <cell r="B266"/>
          <cell r="C266"/>
          <cell r="D266"/>
          <cell r="E266"/>
          <cell r="F266"/>
          <cell r="G266"/>
          <cell r="H266"/>
          <cell r="I266"/>
          <cell r="J266"/>
          <cell r="K266"/>
          <cell r="L266"/>
          <cell r="M266"/>
          <cell r="N266"/>
        </row>
        <row r="267">
          <cell r="A267"/>
          <cell r="B267"/>
          <cell r="C267"/>
          <cell r="D267"/>
          <cell r="E267"/>
          <cell r="F267"/>
          <cell r="G267"/>
          <cell r="H267"/>
          <cell r="I267"/>
          <cell r="J267"/>
          <cell r="K267"/>
          <cell r="L267"/>
          <cell r="M267"/>
          <cell r="N267"/>
        </row>
        <row r="268">
          <cell r="A268"/>
          <cell r="B268"/>
          <cell r="C268"/>
          <cell r="D268"/>
          <cell r="E268"/>
          <cell r="F268"/>
          <cell r="G268"/>
          <cell r="H268"/>
          <cell r="I268"/>
          <cell r="J268"/>
          <cell r="K268"/>
          <cell r="L268"/>
          <cell r="M268"/>
          <cell r="N268"/>
        </row>
        <row r="269">
          <cell r="A269"/>
          <cell r="B269"/>
          <cell r="C269"/>
          <cell r="D269"/>
          <cell r="E269"/>
          <cell r="F269"/>
          <cell r="G269"/>
          <cell r="H269"/>
          <cell r="I269"/>
          <cell r="J269"/>
          <cell r="K269"/>
          <cell r="L269"/>
          <cell r="M269"/>
          <cell r="N269"/>
        </row>
        <row r="270">
          <cell r="A270"/>
          <cell r="B270"/>
          <cell r="C270"/>
          <cell r="D270"/>
          <cell r="E270"/>
          <cell r="F270"/>
          <cell r="G270"/>
          <cell r="H270"/>
          <cell r="I270"/>
          <cell r="J270"/>
          <cell r="K270"/>
          <cell r="L270"/>
          <cell r="M270"/>
          <cell r="N270"/>
        </row>
        <row r="271">
          <cell r="A271"/>
          <cell r="B271"/>
          <cell r="C271"/>
          <cell r="D271"/>
          <cell r="E271"/>
          <cell r="F271"/>
          <cell r="G271"/>
          <cell r="H271"/>
          <cell r="I271"/>
          <cell r="J271"/>
          <cell r="K271"/>
          <cell r="L271"/>
          <cell r="M271"/>
          <cell r="N271"/>
        </row>
        <row r="272">
          <cell r="A272"/>
          <cell r="B272"/>
          <cell r="C272"/>
          <cell r="D272"/>
          <cell r="E272"/>
          <cell r="F272"/>
          <cell r="G272"/>
          <cell r="H272"/>
          <cell r="I272"/>
          <cell r="J272"/>
          <cell r="K272"/>
          <cell r="L272"/>
          <cell r="M272"/>
          <cell r="N272"/>
        </row>
        <row r="273">
          <cell r="A273"/>
          <cell r="B273"/>
          <cell r="C273"/>
          <cell r="D273"/>
          <cell r="E273"/>
          <cell r="F273"/>
          <cell r="G273"/>
          <cell r="H273"/>
          <cell r="I273"/>
          <cell r="J273"/>
          <cell r="K273"/>
          <cell r="L273"/>
          <cell r="M273"/>
          <cell r="N273"/>
        </row>
        <row r="274">
          <cell r="A274"/>
          <cell r="B274"/>
          <cell r="C274"/>
          <cell r="D274"/>
          <cell r="E274"/>
          <cell r="F274"/>
          <cell r="G274"/>
          <cell r="H274"/>
          <cell r="I274"/>
          <cell r="J274"/>
          <cell r="K274"/>
          <cell r="L274"/>
          <cell r="M274"/>
          <cell r="N274"/>
        </row>
        <row r="275">
          <cell r="A275"/>
          <cell r="B275"/>
          <cell r="C275"/>
          <cell r="D275"/>
          <cell r="E275"/>
          <cell r="F275"/>
          <cell r="G275"/>
          <cell r="H275"/>
          <cell r="I275"/>
          <cell r="J275"/>
          <cell r="K275"/>
          <cell r="L275"/>
          <cell r="M275"/>
          <cell r="N275"/>
        </row>
        <row r="276">
          <cell r="A276"/>
          <cell r="B276"/>
          <cell r="C276"/>
          <cell r="D276"/>
          <cell r="E276"/>
          <cell r="F276"/>
          <cell r="G276"/>
          <cell r="H276"/>
          <cell r="I276"/>
          <cell r="J276"/>
          <cell r="K276"/>
          <cell r="L276"/>
          <cell r="M276"/>
          <cell r="N276"/>
        </row>
        <row r="277">
          <cell r="A277"/>
          <cell r="B277"/>
          <cell r="C277"/>
          <cell r="D277"/>
          <cell r="E277"/>
          <cell r="F277"/>
          <cell r="G277"/>
          <cell r="H277"/>
          <cell r="I277"/>
          <cell r="J277"/>
          <cell r="K277"/>
          <cell r="L277"/>
          <cell r="M277"/>
          <cell r="N277"/>
        </row>
        <row r="278">
          <cell r="A278"/>
          <cell r="B278"/>
          <cell r="C278"/>
          <cell r="D278"/>
          <cell r="E278"/>
          <cell r="F278"/>
          <cell r="G278"/>
          <cell r="H278"/>
          <cell r="I278"/>
          <cell r="J278"/>
          <cell r="K278"/>
          <cell r="L278"/>
          <cell r="M278"/>
          <cell r="N278"/>
        </row>
        <row r="279">
          <cell r="A279"/>
          <cell r="B279"/>
          <cell r="C279"/>
          <cell r="D279"/>
          <cell r="E279"/>
          <cell r="F279"/>
          <cell r="G279"/>
          <cell r="H279"/>
          <cell r="I279"/>
          <cell r="J279"/>
          <cell r="K279"/>
          <cell r="L279"/>
          <cell r="M279"/>
          <cell r="N279"/>
        </row>
        <row r="280">
          <cell r="A280"/>
          <cell r="B280"/>
          <cell r="C280"/>
          <cell r="D280"/>
          <cell r="E280"/>
          <cell r="F280"/>
          <cell r="G280"/>
          <cell r="H280"/>
          <cell r="I280"/>
          <cell r="J280"/>
          <cell r="K280"/>
          <cell r="L280"/>
          <cell r="M280"/>
          <cell r="N280"/>
        </row>
        <row r="281">
          <cell r="A281"/>
          <cell r="B281"/>
          <cell r="C281"/>
          <cell r="D281"/>
          <cell r="E281"/>
          <cell r="F281"/>
          <cell r="G281"/>
          <cell r="H281"/>
          <cell r="I281"/>
          <cell r="J281"/>
          <cell r="K281"/>
          <cell r="L281"/>
          <cell r="M281"/>
          <cell r="N281"/>
        </row>
        <row r="282">
          <cell r="A282"/>
          <cell r="B282"/>
          <cell r="C282"/>
          <cell r="D282"/>
          <cell r="E282"/>
          <cell r="F282"/>
          <cell r="G282"/>
          <cell r="H282"/>
          <cell r="I282"/>
          <cell r="J282"/>
          <cell r="K282"/>
          <cell r="L282"/>
          <cell r="M282"/>
          <cell r="N282"/>
        </row>
        <row r="283">
          <cell r="A283"/>
          <cell r="B283"/>
          <cell r="C283"/>
          <cell r="D283"/>
          <cell r="E283"/>
          <cell r="F283"/>
          <cell r="G283"/>
          <cell r="H283"/>
          <cell r="I283"/>
          <cell r="J283"/>
          <cell r="K283"/>
          <cell r="L283"/>
          <cell r="M283"/>
          <cell r="N283"/>
        </row>
        <row r="284">
          <cell r="A284"/>
          <cell r="B284"/>
          <cell r="C284"/>
          <cell r="D284"/>
          <cell r="E284"/>
          <cell r="F284"/>
          <cell r="G284"/>
          <cell r="H284"/>
          <cell r="I284"/>
          <cell r="J284"/>
          <cell r="K284"/>
          <cell r="L284"/>
          <cell r="M284"/>
          <cell r="N284"/>
        </row>
        <row r="285">
          <cell r="A285"/>
          <cell r="B285"/>
          <cell r="C285"/>
          <cell r="D285"/>
          <cell r="E285"/>
          <cell r="F285"/>
          <cell r="G285"/>
          <cell r="H285"/>
          <cell r="I285"/>
          <cell r="J285"/>
          <cell r="K285"/>
          <cell r="L285"/>
          <cell r="M285"/>
          <cell r="N285"/>
        </row>
        <row r="286">
          <cell r="A286"/>
          <cell r="B286"/>
          <cell r="C286"/>
          <cell r="D286"/>
          <cell r="E286"/>
          <cell r="F286"/>
          <cell r="G286"/>
          <cell r="H286"/>
          <cell r="I286"/>
          <cell r="J286"/>
          <cell r="K286"/>
          <cell r="L286"/>
          <cell r="M286"/>
          <cell r="N286"/>
        </row>
        <row r="287">
          <cell r="A287"/>
          <cell r="B287"/>
          <cell r="C287"/>
          <cell r="D287"/>
          <cell r="E287"/>
          <cell r="F287"/>
          <cell r="G287"/>
          <cell r="H287"/>
          <cell r="I287"/>
          <cell r="J287"/>
          <cell r="K287"/>
          <cell r="L287"/>
          <cell r="M287"/>
          <cell r="N287"/>
        </row>
        <row r="288">
          <cell r="A288"/>
          <cell r="B288"/>
          <cell r="C288"/>
          <cell r="D288"/>
          <cell r="E288"/>
          <cell r="F288"/>
          <cell r="G288"/>
          <cell r="H288"/>
          <cell r="I288"/>
          <cell r="J288"/>
          <cell r="K288"/>
          <cell r="L288"/>
          <cell r="M288"/>
          <cell r="N288"/>
        </row>
        <row r="289">
          <cell r="A289"/>
          <cell r="B289"/>
          <cell r="C289"/>
          <cell r="D289"/>
          <cell r="E289"/>
          <cell r="F289"/>
          <cell r="G289"/>
          <cell r="H289"/>
          <cell r="I289"/>
          <cell r="J289"/>
          <cell r="K289"/>
          <cell r="L289"/>
          <cell r="M289"/>
          <cell r="N289"/>
        </row>
        <row r="290">
          <cell r="A290"/>
          <cell r="B290"/>
          <cell r="C290"/>
          <cell r="D290"/>
          <cell r="E290"/>
          <cell r="F290"/>
          <cell r="G290"/>
          <cell r="H290"/>
          <cell r="I290"/>
          <cell r="J290"/>
          <cell r="K290"/>
          <cell r="L290"/>
          <cell r="M290"/>
          <cell r="N290"/>
        </row>
        <row r="291">
          <cell r="A291"/>
          <cell r="B291"/>
          <cell r="C291"/>
          <cell r="D291"/>
          <cell r="E291"/>
          <cell r="F291"/>
          <cell r="G291"/>
          <cell r="H291"/>
          <cell r="I291"/>
          <cell r="J291"/>
          <cell r="K291"/>
          <cell r="L291"/>
          <cell r="M291"/>
          <cell r="N291"/>
        </row>
        <row r="292">
          <cell r="A292"/>
          <cell r="B292"/>
          <cell r="C292"/>
          <cell r="D292"/>
          <cell r="E292"/>
          <cell r="F292"/>
          <cell r="G292"/>
          <cell r="H292"/>
          <cell r="I292"/>
          <cell r="J292"/>
          <cell r="K292"/>
          <cell r="L292"/>
          <cell r="M292"/>
          <cell r="N292"/>
        </row>
        <row r="293">
          <cell r="A293"/>
          <cell r="B293"/>
          <cell r="C293"/>
          <cell r="D293"/>
          <cell r="E293"/>
          <cell r="F293"/>
          <cell r="G293"/>
          <cell r="H293"/>
          <cell r="I293"/>
          <cell r="J293"/>
          <cell r="K293"/>
          <cell r="L293"/>
          <cell r="M293"/>
          <cell r="N293"/>
        </row>
        <row r="294">
          <cell r="A294"/>
          <cell r="B294"/>
          <cell r="C294"/>
          <cell r="D294"/>
          <cell r="E294"/>
          <cell r="F294"/>
          <cell r="G294"/>
          <cell r="H294"/>
          <cell r="I294"/>
          <cell r="J294"/>
          <cell r="K294"/>
          <cell r="L294"/>
          <cell r="M294"/>
          <cell r="N294"/>
        </row>
        <row r="295">
          <cell r="A295"/>
          <cell r="B295"/>
          <cell r="C295"/>
          <cell r="D295"/>
          <cell r="E295"/>
          <cell r="F295"/>
          <cell r="G295"/>
          <cell r="H295"/>
          <cell r="I295"/>
          <cell r="J295"/>
          <cell r="K295"/>
          <cell r="L295"/>
          <cell r="M295"/>
          <cell r="N295"/>
        </row>
        <row r="296">
          <cell r="A296"/>
          <cell r="B296"/>
          <cell r="C296"/>
          <cell r="D296"/>
          <cell r="E296"/>
          <cell r="F296"/>
          <cell r="G296"/>
          <cell r="H296"/>
          <cell r="I296"/>
          <cell r="J296"/>
          <cell r="K296"/>
          <cell r="L296"/>
          <cell r="M296"/>
          <cell r="N296"/>
        </row>
        <row r="297">
          <cell r="A297"/>
          <cell r="B297"/>
          <cell r="C297"/>
          <cell r="D297"/>
          <cell r="E297"/>
          <cell r="F297"/>
          <cell r="G297"/>
          <cell r="H297"/>
          <cell r="I297"/>
          <cell r="J297"/>
          <cell r="K297"/>
          <cell r="L297"/>
          <cell r="M297"/>
          <cell r="N297"/>
        </row>
        <row r="298">
          <cell r="A298"/>
          <cell r="B298"/>
          <cell r="C298"/>
          <cell r="D298"/>
          <cell r="E298"/>
          <cell r="F298"/>
          <cell r="G298"/>
          <cell r="H298"/>
          <cell r="I298"/>
          <cell r="J298"/>
          <cell r="K298"/>
          <cell r="L298"/>
          <cell r="M298"/>
          <cell r="N298"/>
        </row>
        <row r="299">
          <cell r="A299"/>
          <cell r="B299"/>
          <cell r="C299"/>
          <cell r="D299"/>
          <cell r="E299"/>
          <cell r="F299"/>
          <cell r="G299"/>
          <cell r="H299"/>
          <cell r="I299"/>
          <cell r="J299"/>
          <cell r="K299"/>
          <cell r="L299"/>
          <cell r="M299"/>
          <cell r="N299"/>
        </row>
        <row r="300">
          <cell r="A300"/>
          <cell r="B300"/>
          <cell r="C300"/>
          <cell r="D300"/>
          <cell r="E300"/>
          <cell r="F300"/>
          <cell r="G300"/>
          <cell r="H300"/>
          <cell r="I300"/>
          <cell r="J300"/>
          <cell r="K300"/>
          <cell r="L300"/>
          <cell r="M300"/>
          <cell r="N300"/>
        </row>
        <row r="301">
          <cell r="A301"/>
          <cell r="B301"/>
          <cell r="C301"/>
          <cell r="D301"/>
          <cell r="E301"/>
          <cell r="F301"/>
          <cell r="G301"/>
          <cell r="H301"/>
          <cell r="I301"/>
          <cell r="J301"/>
          <cell r="K301"/>
          <cell r="L301"/>
          <cell r="M301"/>
          <cell r="N301"/>
        </row>
        <row r="302">
          <cell r="A302"/>
          <cell r="B302"/>
          <cell r="C302"/>
          <cell r="D302"/>
          <cell r="E302"/>
          <cell r="F302"/>
          <cell r="G302"/>
          <cell r="H302"/>
          <cell r="I302"/>
          <cell r="J302"/>
          <cell r="K302"/>
          <cell r="L302"/>
          <cell r="M302"/>
          <cell r="N302"/>
        </row>
        <row r="303">
          <cell r="A303"/>
          <cell r="B303"/>
          <cell r="C303"/>
          <cell r="D303"/>
          <cell r="E303"/>
          <cell r="F303"/>
          <cell r="G303"/>
          <cell r="H303"/>
          <cell r="I303"/>
          <cell r="J303"/>
          <cell r="K303"/>
          <cell r="L303"/>
          <cell r="M303"/>
          <cell r="N303"/>
        </row>
        <row r="304">
          <cell r="A304"/>
          <cell r="B304"/>
          <cell r="C304"/>
          <cell r="D304"/>
          <cell r="E304"/>
          <cell r="F304"/>
          <cell r="G304"/>
          <cell r="H304"/>
          <cell r="I304"/>
          <cell r="J304"/>
          <cell r="K304"/>
          <cell r="L304"/>
          <cell r="M304"/>
          <cell r="N304"/>
        </row>
        <row r="305">
          <cell r="A305"/>
          <cell r="B305"/>
          <cell r="C305"/>
          <cell r="D305"/>
          <cell r="E305"/>
          <cell r="F305"/>
          <cell r="G305"/>
          <cell r="H305"/>
          <cell r="I305"/>
          <cell r="J305"/>
          <cell r="K305"/>
          <cell r="L305"/>
          <cell r="M305"/>
          <cell r="N305"/>
        </row>
        <row r="306">
          <cell r="A306"/>
          <cell r="B306"/>
          <cell r="C306"/>
          <cell r="D306"/>
          <cell r="E306"/>
          <cell r="F306"/>
          <cell r="G306"/>
          <cell r="H306"/>
          <cell r="I306"/>
          <cell r="J306"/>
          <cell r="K306"/>
          <cell r="L306"/>
          <cell r="M306"/>
          <cell r="N306"/>
        </row>
        <row r="307">
          <cell r="A307"/>
          <cell r="B307"/>
          <cell r="C307"/>
          <cell r="D307"/>
          <cell r="E307"/>
          <cell r="F307"/>
          <cell r="G307"/>
          <cell r="H307"/>
          <cell r="I307"/>
          <cell r="J307"/>
          <cell r="K307"/>
          <cell r="L307"/>
          <cell r="M307"/>
          <cell r="N307"/>
        </row>
        <row r="308">
          <cell r="A308"/>
          <cell r="B308"/>
          <cell r="C308"/>
          <cell r="D308"/>
          <cell r="E308"/>
          <cell r="F308"/>
          <cell r="G308"/>
          <cell r="H308"/>
          <cell r="I308"/>
          <cell r="J308"/>
          <cell r="K308"/>
          <cell r="L308"/>
          <cell r="M308"/>
          <cell r="N308"/>
        </row>
        <row r="309">
          <cell r="A309"/>
          <cell r="B309"/>
          <cell r="C309"/>
          <cell r="D309"/>
          <cell r="E309"/>
          <cell r="F309"/>
          <cell r="G309"/>
          <cell r="H309"/>
          <cell r="I309"/>
          <cell r="J309"/>
          <cell r="K309"/>
          <cell r="L309"/>
          <cell r="M309"/>
          <cell r="N309"/>
        </row>
        <row r="310">
          <cell r="A310"/>
          <cell r="B310"/>
          <cell r="C310"/>
          <cell r="D310"/>
          <cell r="E310"/>
          <cell r="F310"/>
          <cell r="G310"/>
          <cell r="H310"/>
          <cell r="I310"/>
          <cell r="J310"/>
          <cell r="K310"/>
          <cell r="L310"/>
          <cell r="M310"/>
          <cell r="N310"/>
        </row>
        <row r="311">
          <cell r="A311"/>
          <cell r="B311"/>
          <cell r="C311"/>
          <cell r="D311"/>
          <cell r="E311"/>
          <cell r="F311"/>
          <cell r="G311"/>
          <cell r="H311"/>
          <cell r="I311"/>
          <cell r="J311"/>
          <cell r="K311"/>
          <cell r="L311"/>
          <cell r="M311"/>
          <cell r="N311"/>
        </row>
        <row r="312">
          <cell r="A312"/>
          <cell r="B312"/>
          <cell r="C312"/>
          <cell r="D312"/>
          <cell r="E312"/>
          <cell r="F312"/>
          <cell r="G312"/>
          <cell r="H312"/>
          <cell r="I312"/>
          <cell r="J312"/>
          <cell r="K312"/>
          <cell r="L312"/>
          <cell r="M312"/>
          <cell r="N312"/>
        </row>
        <row r="313">
          <cell r="A313"/>
          <cell r="B313"/>
          <cell r="C313"/>
          <cell r="D313"/>
          <cell r="E313"/>
          <cell r="F313"/>
          <cell r="G313"/>
          <cell r="H313"/>
          <cell r="I313"/>
          <cell r="J313"/>
          <cell r="K313"/>
          <cell r="L313"/>
          <cell r="M313"/>
          <cell r="N313"/>
        </row>
        <row r="314">
          <cell r="A314"/>
          <cell r="B314"/>
          <cell r="C314"/>
          <cell r="D314"/>
          <cell r="E314"/>
          <cell r="F314"/>
          <cell r="G314"/>
          <cell r="H314"/>
          <cell r="I314"/>
          <cell r="J314"/>
          <cell r="K314"/>
          <cell r="L314"/>
          <cell r="M314"/>
          <cell r="N314"/>
        </row>
        <row r="315">
          <cell r="A315"/>
          <cell r="B315"/>
          <cell r="C315"/>
          <cell r="D315"/>
          <cell r="E315"/>
          <cell r="F315"/>
          <cell r="G315"/>
          <cell r="H315"/>
          <cell r="I315"/>
          <cell r="J315"/>
          <cell r="K315"/>
          <cell r="L315"/>
          <cell r="M315"/>
          <cell r="N315"/>
        </row>
        <row r="316">
          <cell r="A316"/>
          <cell r="B316"/>
          <cell r="C316"/>
          <cell r="D316"/>
          <cell r="E316"/>
          <cell r="F316"/>
          <cell r="G316"/>
          <cell r="H316"/>
          <cell r="I316"/>
          <cell r="J316"/>
          <cell r="K316"/>
          <cell r="L316"/>
          <cell r="M316"/>
          <cell r="N316"/>
        </row>
        <row r="317">
          <cell r="A317"/>
          <cell r="B317"/>
          <cell r="C317"/>
          <cell r="D317"/>
          <cell r="E317"/>
          <cell r="F317"/>
          <cell r="G317"/>
          <cell r="H317"/>
          <cell r="I317"/>
          <cell r="J317"/>
          <cell r="K317"/>
          <cell r="L317"/>
          <cell r="M317"/>
          <cell r="N317"/>
        </row>
        <row r="318">
          <cell r="A318"/>
          <cell r="B318"/>
          <cell r="C318"/>
          <cell r="D318"/>
          <cell r="E318"/>
          <cell r="F318"/>
          <cell r="G318"/>
          <cell r="H318"/>
          <cell r="I318"/>
          <cell r="J318"/>
          <cell r="K318"/>
          <cell r="L318"/>
          <cell r="M318"/>
          <cell r="N318"/>
        </row>
        <row r="319">
          <cell r="A319"/>
          <cell r="B319"/>
          <cell r="C319"/>
          <cell r="D319"/>
          <cell r="E319"/>
          <cell r="F319"/>
          <cell r="G319"/>
          <cell r="H319"/>
          <cell r="I319"/>
          <cell r="J319"/>
          <cell r="K319"/>
          <cell r="L319"/>
          <cell r="M319"/>
          <cell r="N319"/>
        </row>
        <row r="320">
          <cell r="A320"/>
          <cell r="B320"/>
          <cell r="C320"/>
          <cell r="D320"/>
          <cell r="E320"/>
          <cell r="F320"/>
          <cell r="G320"/>
          <cell r="H320"/>
          <cell r="I320"/>
          <cell r="J320"/>
          <cell r="K320"/>
          <cell r="L320"/>
          <cell r="M320"/>
          <cell r="N320"/>
        </row>
        <row r="321">
          <cell r="A321"/>
          <cell r="B321"/>
          <cell r="C321"/>
          <cell r="D321"/>
          <cell r="E321"/>
          <cell r="F321"/>
          <cell r="G321"/>
          <cell r="H321"/>
          <cell r="I321"/>
          <cell r="J321"/>
          <cell r="K321"/>
          <cell r="L321"/>
          <cell r="M321"/>
          <cell r="N321"/>
        </row>
        <row r="322">
          <cell r="A322"/>
          <cell r="B322"/>
          <cell r="C322"/>
          <cell r="D322"/>
          <cell r="E322"/>
          <cell r="F322"/>
          <cell r="G322"/>
          <cell r="H322"/>
          <cell r="I322"/>
          <cell r="J322"/>
          <cell r="K322"/>
          <cell r="L322"/>
          <cell r="M322"/>
          <cell r="N322"/>
        </row>
        <row r="323">
          <cell r="A323"/>
          <cell r="B323"/>
          <cell r="C323"/>
          <cell r="D323"/>
          <cell r="E323"/>
          <cell r="F323"/>
          <cell r="G323"/>
          <cell r="H323"/>
          <cell r="I323"/>
          <cell r="J323"/>
          <cell r="K323"/>
          <cell r="L323"/>
          <cell r="M323"/>
          <cell r="N323"/>
        </row>
        <row r="324">
          <cell r="A324"/>
          <cell r="B324"/>
          <cell r="C324"/>
          <cell r="D324"/>
          <cell r="E324"/>
          <cell r="F324"/>
          <cell r="G324"/>
          <cell r="H324"/>
          <cell r="I324"/>
          <cell r="J324"/>
          <cell r="K324"/>
          <cell r="L324"/>
          <cell r="M324"/>
          <cell r="N324"/>
        </row>
        <row r="325">
          <cell r="A325"/>
          <cell r="B325"/>
          <cell r="C325"/>
          <cell r="D325"/>
          <cell r="E325"/>
          <cell r="F325"/>
          <cell r="G325"/>
          <cell r="H325"/>
          <cell r="I325"/>
          <cell r="J325"/>
          <cell r="K325"/>
          <cell r="L325"/>
          <cell r="M325"/>
          <cell r="N325"/>
        </row>
        <row r="326">
          <cell r="A326"/>
          <cell r="B326"/>
          <cell r="C326"/>
          <cell r="D326"/>
          <cell r="E326"/>
          <cell r="F326"/>
          <cell r="G326"/>
          <cell r="H326"/>
          <cell r="I326"/>
          <cell r="J326"/>
          <cell r="K326"/>
          <cell r="L326"/>
          <cell r="M326"/>
          <cell r="N326"/>
        </row>
        <row r="327">
          <cell r="A327"/>
          <cell r="B327"/>
          <cell r="C327"/>
          <cell r="D327"/>
          <cell r="E327"/>
          <cell r="F327"/>
          <cell r="G327"/>
          <cell r="H327"/>
          <cell r="I327"/>
          <cell r="J327"/>
          <cell r="K327"/>
          <cell r="L327"/>
          <cell r="M327"/>
          <cell r="N327"/>
        </row>
        <row r="328">
          <cell r="A328"/>
          <cell r="B328"/>
          <cell r="C328"/>
          <cell r="D328"/>
          <cell r="E328"/>
          <cell r="F328"/>
          <cell r="G328"/>
          <cell r="H328"/>
          <cell r="I328"/>
          <cell r="J328"/>
          <cell r="K328"/>
          <cell r="L328"/>
          <cell r="M328"/>
          <cell r="N328"/>
        </row>
        <row r="329">
          <cell r="A329"/>
          <cell r="B329"/>
          <cell r="C329"/>
          <cell r="D329"/>
          <cell r="E329"/>
          <cell r="F329"/>
          <cell r="G329"/>
          <cell r="H329"/>
          <cell r="I329"/>
          <cell r="J329"/>
          <cell r="K329"/>
          <cell r="L329"/>
          <cell r="M329"/>
          <cell r="N329"/>
        </row>
        <row r="330">
          <cell r="A330"/>
          <cell r="B330"/>
          <cell r="C330"/>
          <cell r="D330"/>
          <cell r="E330"/>
          <cell r="F330"/>
          <cell r="G330"/>
          <cell r="H330"/>
          <cell r="I330"/>
          <cell r="J330"/>
          <cell r="K330"/>
          <cell r="L330"/>
          <cell r="M330"/>
          <cell r="N330"/>
        </row>
        <row r="331">
          <cell r="A331"/>
          <cell r="B331"/>
          <cell r="C331"/>
          <cell r="D331"/>
          <cell r="E331"/>
          <cell r="F331"/>
          <cell r="G331"/>
          <cell r="H331"/>
          <cell r="I331"/>
          <cell r="J331"/>
          <cell r="K331"/>
          <cell r="L331"/>
          <cell r="M331"/>
          <cell r="N331"/>
        </row>
        <row r="332">
          <cell r="A332"/>
          <cell r="B332"/>
          <cell r="C332"/>
          <cell r="D332"/>
          <cell r="E332"/>
          <cell r="F332"/>
          <cell r="G332"/>
          <cell r="H332"/>
          <cell r="I332"/>
          <cell r="J332"/>
          <cell r="K332"/>
          <cell r="L332"/>
          <cell r="M332"/>
          <cell r="N332"/>
        </row>
        <row r="333">
          <cell r="A333"/>
          <cell r="B333"/>
          <cell r="C333"/>
          <cell r="D333"/>
          <cell r="E333"/>
          <cell r="F333"/>
          <cell r="G333"/>
          <cell r="H333"/>
          <cell r="I333"/>
          <cell r="J333"/>
          <cell r="K333"/>
          <cell r="L333"/>
          <cell r="M333"/>
          <cell r="N333"/>
        </row>
        <row r="334">
          <cell r="A334"/>
          <cell r="B334"/>
          <cell r="C334"/>
          <cell r="D334"/>
          <cell r="E334"/>
          <cell r="F334"/>
          <cell r="G334"/>
          <cell r="H334"/>
          <cell r="I334"/>
          <cell r="J334"/>
          <cell r="K334"/>
          <cell r="L334"/>
          <cell r="M334"/>
          <cell r="N334"/>
        </row>
        <row r="335">
          <cell r="A335"/>
          <cell r="B335"/>
          <cell r="C335"/>
          <cell r="D335"/>
          <cell r="E335"/>
          <cell r="F335"/>
          <cell r="G335"/>
          <cell r="H335"/>
          <cell r="I335"/>
          <cell r="J335"/>
          <cell r="K335"/>
          <cell r="L335"/>
          <cell r="M335"/>
          <cell r="N335"/>
        </row>
        <row r="336">
          <cell r="A336"/>
          <cell r="B336"/>
          <cell r="C336"/>
          <cell r="D336"/>
          <cell r="E336"/>
          <cell r="F336"/>
          <cell r="G336"/>
          <cell r="H336"/>
          <cell r="I336"/>
          <cell r="J336"/>
          <cell r="K336"/>
          <cell r="L336"/>
          <cell r="M336"/>
          <cell r="N336"/>
        </row>
        <row r="337">
          <cell r="A337"/>
          <cell r="B337"/>
          <cell r="C337"/>
          <cell r="D337"/>
          <cell r="E337"/>
          <cell r="F337"/>
          <cell r="G337"/>
          <cell r="H337"/>
          <cell r="I337"/>
          <cell r="J337"/>
          <cell r="K337"/>
          <cell r="L337"/>
          <cell r="M337"/>
          <cell r="N337"/>
        </row>
        <row r="338">
          <cell r="A338"/>
          <cell r="B338"/>
          <cell r="C338"/>
          <cell r="D338"/>
          <cell r="E338"/>
          <cell r="F338"/>
          <cell r="G338"/>
          <cell r="H338"/>
          <cell r="I338"/>
          <cell r="J338"/>
          <cell r="K338"/>
          <cell r="L338"/>
          <cell r="M338"/>
          <cell r="N338"/>
        </row>
        <row r="339">
          <cell r="A339"/>
          <cell r="B339"/>
          <cell r="C339"/>
          <cell r="D339"/>
          <cell r="E339"/>
          <cell r="F339"/>
          <cell r="G339"/>
          <cell r="H339"/>
          <cell r="I339"/>
          <cell r="J339"/>
          <cell r="K339"/>
          <cell r="L339"/>
          <cell r="M339"/>
          <cell r="N339"/>
        </row>
        <row r="340">
          <cell r="A340"/>
          <cell r="B340"/>
          <cell r="C340"/>
          <cell r="D340"/>
          <cell r="E340"/>
          <cell r="F340"/>
          <cell r="G340"/>
          <cell r="H340"/>
          <cell r="I340"/>
          <cell r="J340"/>
          <cell r="K340"/>
          <cell r="L340"/>
          <cell r="M340"/>
          <cell r="N340"/>
        </row>
        <row r="341">
          <cell r="A341"/>
          <cell r="B341"/>
          <cell r="C341"/>
          <cell r="D341"/>
          <cell r="E341"/>
          <cell r="F341"/>
          <cell r="G341"/>
          <cell r="H341"/>
          <cell r="I341"/>
          <cell r="J341"/>
          <cell r="K341"/>
          <cell r="L341"/>
          <cell r="M341"/>
          <cell r="N341"/>
        </row>
        <row r="342">
          <cell r="A342"/>
          <cell r="B342"/>
          <cell r="C342"/>
          <cell r="D342"/>
          <cell r="E342"/>
          <cell r="F342"/>
          <cell r="G342"/>
          <cell r="H342"/>
          <cell r="I342"/>
          <cell r="J342"/>
          <cell r="K342"/>
          <cell r="L342"/>
          <cell r="M342"/>
          <cell r="N342"/>
        </row>
        <row r="343">
          <cell r="A343"/>
          <cell r="B343"/>
          <cell r="C343"/>
          <cell r="D343"/>
          <cell r="E343"/>
          <cell r="F343"/>
          <cell r="G343"/>
          <cell r="H343"/>
          <cell r="I343"/>
          <cell r="J343"/>
          <cell r="K343"/>
          <cell r="L343"/>
          <cell r="M343"/>
          <cell r="N343"/>
        </row>
        <row r="344">
          <cell r="A344"/>
          <cell r="B344"/>
          <cell r="C344"/>
          <cell r="D344"/>
          <cell r="E344"/>
          <cell r="F344"/>
          <cell r="G344"/>
          <cell r="H344"/>
          <cell r="I344"/>
          <cell r="J344"/>
          <cell r="K344"/>
          <cell r="L344"/>
          <cell r="M344"/>
          <cell r="N344"/>
        </row>
        <row r="345">
          <cell r="A345"/>
          <cell r="B345"/>
          <cell r="C345"/>
          <cell r="D345"/>
          <cell r="E345"/>
          <cell r="F345"/>
          <cell r="G345"/>
          <cell r="H345"/>
          <cell r="I345"/>
          <cell r="J345"/>
          <cell r="K345"/>
          <cell r="L345"/>
          <cell r="M345"/>
          <cell r="N345"/>
        </row>
        <row r="346">
          <cell r="A346"/>
          <cell r="B346"/>
          <cell r="C346"/>
          <cell r="D346"/>
          <cell r="E346"/>
          <cell r="F346"/>
          <cell r="G346"/>
          <cell r="H346"/>
          <cell r="I346"/>
          <cell r="J346"/>
          <cell r="K346"/>
          <cell r="L346"/>
          <cell r="M346"/>
          <cell r="N346"/>
        </row>
        <row r="347">
          <cell r="A347"/>
          <cell r="B347"/>
          <cell r="C347"/>
          <cell r="D347"/>
          <cell r="E347"/>
          <cell r="F347"/>
          <cell r="G347"/>
          <cell r="H347"/>
          <cell r="I347"/>
          <cell r="J347"/>
          <cell r="K347"/>
          <cell r="L347"/>
          <cell r="M347"/>
          <cell r="N347"/>
        </row>
        <row r="348">
          <cell r="A348"/>
          <cell r="B348"/>
          <cell r="C348"/>
          <cell r="D348"/>
          <cell r="E348"/>
          <cell r="F348"/>
          <cell r="G348"/>
          <cell r="H348"/>
          <cell r="I348"/>
          <cell r="J348"/>
          <cell r="K348"/>
          <cell r="L348"/>
          <cell r="M348"/>
          <cell r="N348"/>
        </row>
        <row r="349">
          <cell r="A349"/>
          <cell r="B349"/>
          <cell r="C349"/>
          <cell r="D349"/>
          <cell r="E349"/>
          <cell r="F349"/>
          <cell r="G349"/>
          <cell r="H349"/>
          <cell r="I349"/>
          <cell r="J349"/>
          <cell r="K349"/>
          <cell r="L349"/>
          <cell r="M349"/>
          <cell r="N349"/>
        </row>
        <row r="350">
          <cell r="A350"/>
          <cell r="B350"/>
          <cell r="C350"/>
          <cell r="D350"/>
          <cell r="E350"/>
          <cell r="F350"/>
          <cell r="G350"/>
          <cell r="H350"/>
          <cell r="I350"/>
          <cell r="J350"/>
          <cell r="K350"/>
          <cell r="L350"/>
          <cell r="M350"/>
          <cell r="N350"/>
        </row>
        <row r="351">
          <cell r="A351"/>
          <cell r="B351"/>
          <cell r="C351"/>
          <cell r="D351"/>
          <cell r="E351"/>
          <cell r="F351"/>
          <cell r="G351"/>
          <cell r="H351"/>
          <cell r="I351"/>
          <cell r="J351"/>
          <cell r="K351"/>
          <cell r="L351"/>
          <cell r="M351"/>
          <cell r="N351"/>
        </row>
        <row r="352">
          <cell r="A352"/>
          <cell r="B352"/>
          <cell r="C352"/>
          <cell r="D352"/>
          <cell r="E352"/>
          <cell r="F352"/>
          <cell r="G352"/>
          <cell r="H352"/>
          <cell r="I352"/>
          <cell r="J352"/>
          <cell r="K352"/>
          <cell r="L352"/>
          <cell r="M352"/>
          <cell r="N352"/>
        </row>
        <row r="353">
          <cell r="A353"/>
          <cell r="B353"/>
          <cell r="C353"/>
          <cell r="D353"/>
          <cell r="E353"/>
          <cell r="F353"/>
          <cell r="G353"/>
          <cell r="H353"/>
          <cell r="I353"/>
          <cell r="J353"/>
          <cell r="K353"/>
          <cell r="L353"/>
          <cell r="M353"/>
          <cell r="N353"/>
        </row>
        <row r="354">
          <cell r="A354"/>
          <cell r="B354"/>
          <cell r="C354"/>
          <cell r="D354"/>
          <cell r="E354"/>
          <cell r="F354"/>
          <cell r="G354"/>
          <cell r="H354"/>
          <cell r="I354"/>
          <cell r="J354"/>
          <cell r="K354"/>
          <cell r="L354"/>
          <cell r="M354"/>
          <cell r="N354"/>
        </row>
        <row r="355">
          <cell r="A355"/>
          <cell r="B355"/>
          <cell r="C355"/>
          <cell r="D355"/>
          <cell r="E355"/>
          <cell r="F355"/>
          <cell r="G355"/>
          <cell r="H355"/>
          <cell r="I355"/>
          <cell r="J355"/>
          <cell r="K355"/>
          <cell r="L355"/>
          <cell r="M355"/>
          <cell r="N355"/>
        </row>
        <row r="356">
          <cell r="A356"/>
          <cell r="B356"/>
          <cell r="C356"/>
          <cell r="D356"/>
          <cell r="E356"/>
          <cell r="F356"/>
          <cell r="G356"/>
          <cell r="H356"/>
          <cell r="I356"/>
          <cell r="J356"/>
          <cell r="K356"/>
          <cell r="L356"/>
          <cell r="M356"/>
          <cell r="N356"/>
        </row>
        <row r="357">
          <cell r="A357"/>
          <cell r="B357"/>
          <cell r="C357"/>
          <cell r="D357"/>
          <cell r="E357"/>
          <cell r="F357"/>
          <cell r="G357"/>
          <cell r="H357"/>
          <cell r="I357"/>
          <cell r="J357"/>
          <cell r="K357"/>
          <cell r="L357"/>
          <cell r="M357"/>
          <cell r="N357"/>
        </row>
        <row r="358">
          <cell r="A358"/>
          <cell r="B358"/>
          <cell r="C358"/>
          <cell r="D358"/>
          <cell r="E358"/>
          <cell r="F358"/>
          <cell r="G358"/>
          <cell r="H358"/>
          <cell r="I358"/>
          <cell r="J358"/>
          <cell r="K358"/>
          <cell r="L358"/>
          <cell r="M358"/>
          <cell r="N358"/>
        </row>
        <row r="359">
          <cell r="A359"/>
          <cell r="B359"/>
          <cell r="C359"/>
          <cell r="D359"/>
          <cell r="E359"/>
          <cell r="F359"/>
          <cell r="G359"/>
          <cell r="H359"/>
          <cell r="I359"/>
          <cell r="J359"/>
          <cell r="K359"/>
          <cell r="L359"/>
          <cell r="M359"/>
          <cell r="N359"/>
        </row>
        <row r="360">
          <cell r="A360"/>
          <cell r="B360"/>
          <cell r="C360"/>
          <cell r="D360"/>
          <cell r="E360"/>
          <cell r="F360"/>
          <cell r="G360"/>
          <cell r="H360"/>
          <cell r="I360"/>
          <cell r="J360"/>
          <cell r="K360"/>
          <cell r="L360"/>
          <cell r="M360"/>
          <cell r="N360"/>
        </row>
        <row r="361">
          <cell r="A361"/>
          <cell r="B361"/>
          <cell r="C361"/>
          <cell r="D361"/>
          <cell r="E361"/>
          <cell r="F361"/>
          <cell r="G361"/>
          <cell r="H361"/>
          <cell r="I361"/>
          <cell r="J361"/>
          <cell r="K361"/>
          <cell r="L361"/>
          <cell r="M361"/>
          <cell r="N361"/>
        </row>
        <row r="362">
          <cell r="A362"/>
          <cell r="B362"/>
          <cell r="C362"/>
          <cell r="D362"/>
          <cell r="E362"/>
          <cell r="F362"/>
          <cell r="G362"/>
          <cell r="H362"/>
          <cell r="I362"/>
          <cell r="J362"/>
          <cell r="K362"/>
          <cell r="L362"/>
          <cell r="M362"/>
          <cell r="N362"/>
        </row>
        <row r="363">
          <cell r="A363"/>
          <cell r="B363"/>
          <cell r="C363"/>
          <cell r="D363"/>
          <cell r="E363"/>
          <cell r="F363"/>
          <cell r="G363"/>
          <cell r="H363"/>
          <cell r="I363"/>
          <cell r="J363"/>
          <cell r="K363"/>
          <cell r="L363"/>
          <cell r="M363"/>
          <cell r="N363"/>
        </row>
        <row r="364">
          <cell r="A364"/>
          <cell r="B364"/>
          <cell r="C364"/>
          <cell r="D364"/>
          <cell r="E364"/>
          <cell r="F364"/>
          <cell r="G364"/>
          <cell r="H364"/>
          <cell r="I364"/>
          <cell r="J364"/>
          <cell r="K364"/>
          <cell r="L364"/>
          <cell r="M364"/>
          <cell r="N364"/>
        </row>
        <row r="365">
          <cell r="A365"/>
          <cell r="B365"/>
          <cell r="C365"/>
          <cell r="D365"/>
          <cell r="E365"/>
          <cell r="F365"/>
          <cell r="G365"/>
          <cell r="H365"/>
          <cell r="I365"/>
          <cell r="J365"/>
          <cell r="K365"/>
          <cell r="L365"/>
          <cell r="M365"/>
          <cell r="N365"/>
        </row>
        <row r="366">
          <cell r="A366"/>
          <cell r="B366"/>
          <cell r="C366"/>
          <cell r="D366"/>
          <cell r="E366"/>
          <cell r="F366"/>
          <cell r="G366"/>
          <cell r="H366"/>
          <cell r="I366"/>
          <cell r="J366"/>
          <cell r="K366"/>
          <cell r="L366"/>
          <cell r="M366"/>
          <cell r="N366"/>
        </row>
        <row r="367">
          <cell r="A367"/>
          <cell r="B367"/>
          <cell r="C367"/>
          <cell r="D367"/>
          <cell r="E367"/>
          <cell r="F367"/>
          <cell r="G367"/>
          <cell r="H367"/>
          <cell r="I367"/>
          <cell r="J367"/>
          <cell r="K367"/>
          <cell r="L367"/>
          <cell r="M367"/>
          <cell r="N367"/>
        </row>
        <row r="368">
          <cell r="A368"/>
          <cell r="B368"/>
          <cell r="C368"/>
          <cell r="D368"/>
          <cell r="E368"/>
          <cell r="F368"/>
          <cell r="G368"/>
          <cell r="H368"/>
          <cell r="I368"/>
          <cell r="J368"/>
          <cell r="K368"/>
          <cell r="L368"/>
          <cell r="M368"/>
          <cell r="N368"/>
        </row>
        <row r="369">
          <cell r="A369"/>
          <cell r="B369"/>
          <cell r="C369"/>
          <cell r="D369"/>
          <cell r="E369"/>
          <cell r="F369"/>
          <cell r="G369"/>
          <cell r="H369"/>
          <cell r="I369"/>
          <cell r="J369"/>
          <cell r="K369"/>
          <cell r="L369"/>
          <cell r="M369"/>
          <cell r="N369"/>
        </row>
        <row r="370">
          <cell r="A370"/>
          <cell r="B370"/>
          <cell r="C370"/>
          <cell r="D370"/>
          <cell r="E370"/>
          <cell r="F370"/>
          <cell r="G370"/>
          <cell r="H370"/>
          <cell r="I370"/>
          <cell r="J370"/>
          <cell r="K370"/>
          <cell r="L370"/>
          <cell r="M370"/>
          <cell r="N370"/>
        </row>
        <row r="371">
          <cell r="A371"/>
          <cell r="B371"/>
          <cell r="C371"/>
          <cell r="D371"/>
          <cell r="E371"/>
          <cell r="F371"/>
          <cell r="G371"/>
          <cell r="H371"/>
          <cell r="I371"/>
          <cell r="J371"/>
          <cell r="K371"/>
          <cell r="L371"/>
          <cell r="M371"/>
          <cell r="N371"/>
        </row>
        <row r="372">
          <cell r="A372"/>
          <cell r="B372"/>
          <cell r="C372"/>
          <cell r="D372"/>
          <cell r="E372"/>
          <cell r="F372"/>
          <cell r="G372"/>
          <cell r="H372"/>
          <cell r="I372"/>
          <cell r="J372"/>
          <cell r="K372"/>
          <cell r="L372"/>
          <cell r="M372"/>
          <cell r="N372"/>
        </row>
        <row r="373">
          <cell r="A373"/>
          <cell r="B373"/>
          <cell r="C373"/>
          <cell r="D373"/>
          <cell r="E373"/>
          <cell r="F373"/>
          <cell r="G373"/>
          <cell r="H373"/>
          <cell r="I373"/>
          <cell r="J373"/>
          <cell r="K373"/>
          <cell r="L373"/>
          <cell r="M373"/>
          <cell r="N373"/>
        </row>
        <row r="374">
          <cell r="A374"/>
          <cell r="B374"/>
          <cell r="C374"/>
          <cell r="D374"/>
          <cell r="E374"/>
          <cell r="F374"/>
          <cell r="G374"/>
          <cell r="H374"/>
          <cell r="I374"/>
          <cell r="J374"/>
          <cell r="K374"/>
          <cell r="L374"/>
          <cell r="M374"/>
          <cell r="N374"/>
        </row>
        <row r="375">
          <cell r="A375"/>
          <cell r="B375"/>
          <cell r="C375"/>
          <cell r="D375"/>
          <cell r="E375"/>
          <cell r="F375"/>
          <cell r="G375"/>
          <cell r="H375"/>
          <cell r="I375"/>
          <cell r="J375"/>
          <cell r="K375"/>
          <cell r="L375"/>
          <cell r="M375"/>
          <cell r="N375"/>
        </row>
        <row r="376">
          <cell r="A376"/>
          <cell r="B376"/>
          <cell r="C376"/>
          <cell r="D376"/>
          <cell r="E376"/>
          <cell r="F376"/>
          <cell r="G376"/>
          <cell r="H376"/>
          <cell r="I376"/>
          <cell r="J376"/>
          <cell r="K376"/>
          <cell r="L376"/>
          <cell r="M376"/>
          <cell r="N376"/>
        </row>
        <row r="377">
          <cell r="A377"/>
          <cell r="B377"/>
          <cell r="C377"/>
          <cell r="D377"/>
          <cell r="E377"/>
          <cell r="F377"/>
          <cell r="G377"/>
          <cell r="H377"/>
          <cell r="I377"/>
          <cell r="J377"/>
          <cell r="K377"/>
          <cell r="L377"/>
          <cell r="M377"/>
          <cell r="N377"/>
        </row>
        <row r="378">
          <cell r="A378"/>
          <cell r="B378"/>
          <cell r="C378"/>
          <cell r="D378"/>
          <cell r="E378"/>
          <cell r="F378"/>
          <cell r="G378"/>
          <cell r="H378"/>
          <cell r="I378"/>
          <cell r="J378"/>
          <cell r="K378"/>
          <cell r="L378"/>
          <cell r="M378"/>
          <cell r="N378"/>
        </row>
        <row r="379">
          <cell r="A379"/>
          <cell r="B379"/>
          <cell r="C379"/>
          <cell r="D379"/>
          <cell r="E379"/>
          <cell r="F379"/>
          <cell r="G379"/>
          <cell r="H379"/>
          <cell r="I379"/>
          <cell r="J379"/>
          <cell r="K379"/>
          <cell r="L379"/>
          <cell r="M379"/>
          <cell r="N379"/>
        </row>
        <row r="380">
          <cell r="A380"/>
          <cell r="B380"/>
          <cell r="C380"/>
          <cell r="D380"/>
          <cell r="E380"/>
          <cell r="F380"/>
          <cell r="G380"/>
          <cell r="H380"/>
          <cell r="I380"/>
          <cell r="J380"/>
          <cell r="K380"/>
          <cell r="L380"/>
          <cell r="M380"/>
          <cell r="N380"/>
        </row>
        <row r="381">
          <cell r="A381"/>
          <cell r="B381"/>
          <cell r="C381"/>
          <cell r="D381"/>
          <cell r="E381"/>
          <cell r="F381"/>
          <cell r="G381"/>
          <cell r="H381"/>
          <cell r="I381"/>
          <cell r="J381"/>
          <cell r="K381"/>
          <cell r="L381"/>
          <cell r="M381"/>
          <cell r="N381"/>
        </row>
        <row r="382">
          <cell r="A382"/>
          <cell r="B382"/>
          <cell r="C382"/>
          <cell r="D382"/>
          <cell r="E382"/>
          <cell r="F382"/>
          <cell r="G382"/>
          <cell r="H382"/>
          <cell r="I382"/>
          <cell r="J382"/>
          <cell r="K382"/>
          <cell r="L382"/>
          <cell r="M382"/>
          <cell r="N382"/>
        </row>
        <row r="383">
          <cell r="A383"/>
          <cell r="B383"/>
          <cell r="C383"/>
          <cell r="D383"/>
          <cell r="E383"/>
          <cell r="F383"/>
          <cell r="G383"/>
          <cell r="H383"/>
          <cell r="I383"/>
          <cell r="J383"/>
          <cell r="K383"/>
          <cell r="L383"/>
          <cell r="M383"/>
          <cell r="N383"/>
        </row>
        <row r="384">
          <cell r="A384"/>
          <cell r="B384"/>
          <cell r="C384"/>
          <cell r="D384"/>
          <cell r="E384"/>
          <cell r="F384"/>
          <cell r="G384"/>
          <cell r="H384"/>
          <cell r="I384"/>
          <cell r="J384"/>
          <cell r="K384"/>
          <cell r="L384"/>
          <cell r="M384"/>
          <cell r="N384"/>
        </row>
        <row r="385">
          <cell r="A385"/>
          <cell r="B385"/>
          <cell r="C385"/>
          <cell r="D385"/>
          <cell r="E385"/>
          <cell r="F385"/>
          <cell r="G385"/>
          <cell r="H385"/>
          <cell r="I385"/>
          <cell r="J385"/>
          <cell r="K385"/>
          <cell r="L385"/>
          <cell r="M385"/>
          <cell r="N385"/>
        </row>
        <row r="386">
          <cell r="A386"/>
          <cell r="B386"/>
          <cell r="C386"/>
          <cell r="D386"/>
          <cell r="E386"/>
          <cell r="F386"/>
          <cell r="G386"/>
          <cell r="H386"/>
          <cell r="I386"/>
          <cell r="J386"/>
          <cell r="K386"/>
          <cell r="L386"/>
          <cell r="M386"/>
          <cell r="N386"/>
        </row>
        <row r="387">
          <cell r="A387"/>
          <cell r="B387"/>
          <cell r="C387"/>
          <cell r="D387"/>
          <cell r="E387"/>
          <cell r="F387"/>
          <cell r="G387"/>
          <cell r="H387"/>
          <cell r="I387"/>
          <cell r="J387"/>
          <cell r="K387"/>
          <cell r="L387"/>
          <cell r="M387"/>
          <cell r="N387"/>
        </row>
        <row r="388">
          <cell r="A388"/>
          <cell r="B388"/>
          <cell r="C388"/>
          <cell r="D388"/>
          <cell r="E388"/>
          <cell r="F388"/>
          <cell r="G388"/>
          <cell r="H388"/>
          <cell r="I388"/>
          <cell r="J388"/>
          <cell r="K388"/>
          <cell r="L388"/>
          <cell r="M388"/>
          <cell r="N388"/>
        </row>
        <row r="389">
          <cell r="A389"/>
          <cell r="B389"/>
          <cell r="C389"/>
          <cell r="D389"/>
          <cell r="E389"/>
          <cell r="F389"/>
          <cell r="G389"/>
          <cell r="H389"/>
          <cell r="I389"/>
          <cell r="J389"/>
          <cell r="K389"/>
          <cell r="L389"/>
          <cell r="M389"/>
          <cell r="N389"/>
        </row>
        <row r="390">
          <cell r="A390"/>
          <cell r="B390"/>
          <cell r="C390"/>
          <cell r="D390"/>
          <cell r="E390"/>
          <cell r="F390"/>
          <cell r="G390"/>
          <cell r="H390"/>
          <cell r="I390"/>
          <cell r="J390"/>
          <cell r="K390"/>
          <cell r="L390"/>
          <cell r="M390"/>
          <cell r="N390"/>
        </row>
        <row r="391">
          <cell r="A391"/>
          <cell r="B391"/>
          <cell r="C391"/>
          <cell r="D391"/>
          <cell r="E391"/>
          <cell r="F391"/>
          <cell r="G391"/>
          <cell r="H391"/>
          <cell r="I391"/>
          <cell r="J391"/>
          <cell r="K391"/>
          <cell r="L391"/>
          <cell r="M391"/>
          <cell r="N391"/>
        </row>
        <row r="392">
          <cell r="A392"/>
          <cell r="B392"/>
          <cell r="C392"/>
          <cell r="D392"/>
          <cell r="E392"/>
          <cell r="F392"/>
          <cell r="G392"/>
          <cell r="H392"/>
          <cell r="I392"/>
          <cell r="J392"/>
          <cell r="K392"/>
          <cell r="L392"/>
          <cell r="M392"/>
          <cell r="N392"/>
        </row>
        <row r="393">
          <cell r="A393"/>
          <cell r="B393"/>
          <cell r="C393"/>
          <cell r="D393"/>
          <cell r="E393"/>
          <cell r="F393"/>
          <cell r="G393"/>
          <cell r="H393"/>
          <cell r="I393"/>
          <cell r="J393"/>
          <cell r="K393"/>
          <cell r="L393"/>
          <cell r="M393"/>
          <cell r="N393"/>
        </row>
        <row r="394">
          <cell r="A394"/>
          <cell r="B394"/>
          <cell r="C394"/>
          <cell r="D394"/>
          <cell r="E394"/>
          <cell r="F394"/>
          <cell r="G394"/>
          <cell r="H394"/>
          <cell r="I394"/>
          <cell r="J394"/>
          <cell r="K394"/>
          <cell r="L394"/>
          <cell r="M394"/>
          <cell r="N394"/>
        </row>
        <row r="395">
          <cell r="A395"/>
          <cell r="B395"/>
          <cell r="C395"/>
          <cell r="D395"/>
          <cell r="E395"/>
          <cell r="F395"/>
          <cell r="G395"/>
          <cell r="H395"/>
          <cell r="I395"/>
          <cell r="J395"/>
          <cell r="K395"/>
          <cell r="L395"/>
          <cell r="M395"/>
          <cell r="N395"/>
        </row>
        <row r="396">
          <cell r="A396"/>
          <cell r="B396"/>
          <cell r="C396"/>
          <cell r="D396"/>
          <cell r="E396"/>
          <cell r="F396"/>
          <cell r="G396"/>
          <cell r="H396"/>
          <cell r="I396"/>
          <cell r="J396"/>
          <cell r="K396"/>
          <cell r="L396"/>
          <cell r="M396"/>
          <cell r="N396"/>
        </row>
        <row r="397">
          <cell r="A397"/>
          <cell r="B397"/>
          <cell r="C397"/>
          <cell r="D397"/>
          <cell r="E397"/>
          <cell r="F397"/>
          <cell r="G397"/>
          <cell r="H397"/>
          <cell r="I397"/>
          <cell r="J397"/>
          <cell r="K397"/>
          <cell r="L397"/>
          <cell r="M397"/>
          <cell r="N397"/>
        </row>
        <row r="398">
          <cell r="A398"/>
          <cell r="B398"/>
          <cell r="C398"/>
          <cell r="D398"/>
          <cell r="E398"/>
          <cell r="F398"/>
          <cell r="G398"/>
          <cell r="H398"/>
          <cell r="I398"/>
          <cell r="J398"/>
          <cell r="K398"/>
          <cell r="L398"/>
          <cell r="M398"/>
          <cell r="N398"/>
        </row>
        <row r="399">
          <cell r="A399"/>
          <cell r="B399"/>
          <cell r="C399"/>
          <cell r="D399"/>
          <cell r="E399"/>
          <cell r="F399"/>
          <cell r="G399"/>
          <cell r="H399"/>
          <cell r="I399"/>
          <cell r="J399"/>
          <cell r="K399"/>
          <cell r="L399"/>
          <cell r="M399"/>
          <cell r="N399"/>
        </row>
        <row r="400">
          <cell r="C400"/>
          <cell r="D400"/>
        </row>
      </sheetData>
      <sheetData sheetId="27"/>
      <sheetData sheetId="28"/>
      <sheetData sheetId="29"/>
      <sheetData sheetId="30"/>
      <sheetData sheetId="31">
        <row r="3">
          <cell r="F3" t="str">
            <v>2020</v>
          </cell>
        </row>
      </sheetData>
      <sheetData sheetId="32"/>
      <sheetData sheetId="33"/>
      <sheetData sheetId="3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Other assets - indexed"/>
      <sheetName val="Other assets - normal"/>
      <sheetName val="Trust v company v direct"/>
      <sheetName val="Bond v rental housing"/>
      <sheetName val="40% saving"/>
      <sheetName val="Indexation"/>
      <sheetName val="Indexation (2)"/>
      <sheetName val="Directly held"/>
      <sheetName val="Tax gap - Hypothetical person"/>
      <sheetName val="Tax gap"/>
      <sheetName val="Tax gap (2)"/>
      <sheetName val="Tax gap (3)"/>
      <sheetName val="Nordic @ 17.5"/>
      <sheetName val="Simplified nordic"/>
      <sheetName val="Sheet2"/>
      <sheetName val="Directly held v2"/>
      <sheetName val="Company"/>
    </sheetNames>
    <sheetDataSet>
      <sheetData sheetId="0" refreshError="1"/>
      <sheetData sheetId="1" refreshError="1"/>
      <sheetData sheetId="2">
        <row r="4">
          <cell r="A4">
            <v>0.01</v>
          </cell>
        </row>
      </sheetData>
      <sheetData sheetId="3" refreshError="1"/>
      <sheetData sheetId="4">
        <row r="3">
          <cell r="B3">
            <v>0.06</v>
          </cell>
        </row>
        <row r="4">
          <cell r="B4">
            <v>0.03</v>
          </cell>
        </row>
        <row r="5">
          <cell r="B5">
            <v>0.03</v>
          </cell>
        </row>
        <row r="6">
          <cell r="B6">
            <v>2.5000000000000001E-2</v>
          </cell>
        </row>
        <row r="7">
          <cell r="B7">
            <v>100</v>
          </cell>
        </row>
      </sheetData>
      <sheetData sheetId="5">
        <row r="10">
          <cell r="B10">
            <v>0.4</v>
          </cell>
        </row>
      </sheetData>
      <sheetData sheetId="6" refreshError="1"/>
      <sheetData sheetId="7" refreshError="1"/>
      <sheetData sheetId="8" refreshError="1"/>
      <sheetData sheetId="9" refreshError="1"/>
      <sheetData sheetId="10">
        <row r="3">
          <cell r="B3">
            <v>100</v>
          </cell>
        </row>
        <row r="4">
          <cell r="B4">
            <v>0.06</v>
          </cell>
        </row>
      </sheetData>
      <sheetData sheetId="11" refreshError="1"/>
      <sheetData sheetId="12" refreshError="1"/>
      <sheetData sheetId="13">
        <row r="184">
          <cell r="O184">
            <v>4.9499999999999995E-2</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3934A-BDCE-41A0-B2A1-20B308C0891D}">
  <dimension ref="B1:D31"/>
  <sheetViews>
    <sheetView tabSelected="1" workbookViewId="0">
      <selection activeCell="E19" sqref="E19"/>
    </sheetView>
  </sheetViews>
  <sheetFormatPr defaultColWidth="9.1796875" defaultRowHeight="14.5"/>
  <cols>
    <col min="1" max="1" width="5.54296875" style="1" customWidth="1"/>
    <col min="2" max="2" width="18.453125" style="1" customWidth="1"/>
    <col min="3" max="3" width="12.453125" style="1" customWidth="1"/>
    <col min="4" max="16384" width="9.1796875" style="1"/>
  </cols>
  <sheetData>
    <row r="1" spans="2:4">
      <c r="D1" s="2"/>
    </row>
    <row r="4" spans="2:4" ht="15.5">
      <c r="D4" s="3" t="s">
        <v>0</v>
      </c>
    </row>
    <row r="8" spans="2:4">
      <c r="B8" s="4" t="s">
        <v>1</v>
      </c>
      <c r="C8" s="4" t="s">
        <v>2</v>
      </c>
    </row>
    <row r="9" spans="2:4">
      <c r="B9" s="5" t="s">
        <v>178</v>
      </c>
      <c r="C9" s="1" t="s">
        <v>184</v>
      </c>
    </row>
    <row r="10" spans="2:4">
      <c r="B10" s="5"/>
      <c r="C10" s="1" t="s">
        <v>177</v>
      </c>
      <c r="D10" s="1" t="s">
        <v>185</v>
      </c>
    </row>
    <row r="11" spans="2:4">
      <c r="B11" s="5"/>
      <c r="C11" s="1" t="s">
        <v>186</v>
      </c>
      <c r="D11" s="1" t="s">
        <v>189</v>
      </c>
    </row>
    <row r="12" spans="2:4">
      <c r="B12" s="5"/>
      <c r="C12" s="1" t="s">
        <v>187</v>
      </c>
      <c r="D12" s="1" t="s">
        <v>190</v>
      </c>
    </row>
    <row r="13" spans="2:4">
      <c r="B13" s="5" t="s">
        <v>3</v>
      </c>
      <c r="C13" s="1" t="s">
        <v>4</v>
      </c>
    </row>
    <row r="14" spans="2:4">
      <c r="B14" s="5" t="s">
        <v>5</v>
      </c>
      <c r="C14" s="1" t="s">
        <v>6</v>
      </c>
    </row>
    <row r="15" spans="2:4">
      <c r="B15" s="5" t="s">
        <v>7</v>
      </c>
      <c r="C15" s="1" t="s">
        <v>8</v>
      </c>
    </row>
    <row r="16" spans="2:4">
      <c r="B16" s="5" t="s">
        <v>9</v>
      </c>
      <c r="C16" s="1" t="s">
        <v>10</v>
      </c>
    </row>
    <row r="17" spans="2:3">
      <c r="B17" s="5" t="s">
        <v>11</v>
      </c>
      <c r="C17" s="1" t="s">
        <v>12</v>
      </c>
    </row>
    <row r="18" spans="2:3">
      <c r="B18" s="5" t="s">
        <v>13</v>
      </c>
      <c r="C18" s="1" t="s">
        <v>14</v>
      </c>
    </row>
    <row r="19" spans="2:3">
      <c r="B19" s="5" t="s">
        <v>15</v>
      </c>
      <c r="C19" s="1" t="s">
        <v>16</v>
      </c>
    </row>
    <row r="20" spans="2:3">
      <c r="B20" s="5" t="s">
        <v>17</v>
      </c>
      <c r="C20" s="1" t="s">
        <v>18</v>
      </c>
    </row>
    <row r="21" spans="2:3">
      <c r="B21" s="5" t="s">
        <v>19</v>
      </c>
      <c r="C21" s="1" t="s">
        <v>20</v>
      </c>
    </row>
    <row r="22" spans="2:3">
      <c r="B22" s="5" t="s">
        <v>21</v>
      </c>
      <c r="C22" s="1" t="s">
        <v>22</v>
      </c>
    </row>
    <row r="23" spans="2:3">
      <c r="B23" s="5" t="s">
        <v>23</v>
      </c>
      <c r="C23" s="1" t="s">
        <v>24</v>
      </c>
    </row>
    <row r="24" spans="2:3">
      <c r="B24" s="5"/>
    </row>
    <row r="26" spans="2:3">
      <c r="B26" s="6" t="s">
        <v>25</v>
      </c>
      <c r="C26" s="7" t="s">
        <v>2</v>
      </c>
    </row>
    <row r="27" spans="2:3">
      <c r="B27" s="8" t="s">
        <v>26</v>
      </c>
      <c r="C27" s="8" t="s">
        <v>179</v>
      </c>
    </row>
    <row r="28" spans="2:3">
      <c r="B28" s="8" t="s">
        <v>172</v>
      </c>
      <c r="C28" s="8" t="s">
        <v>173</v>
      </c>
    </row>
    <row r="29" spans="2:3">
      <c r="B29" s="8"/>
      <c r="C29" s="8"/>
    </row>
    <row r="30" spans="2:3">
      <c r="B30" s="8"/>
      <c r="C30" s="8"/>
    </row>
    <row r="31" spans="2:3">
      <c r="B31" s="8"/>
      <c r="C31" s="8"/>
    </row>
  </sheetData>
  <hyperlinks>
    <hyperlink ref="B9" location="Chapter12!A1" display="Chapter 12" xr:uid="{BBCF681B-2785-4A4C-885C-98304F5E2B41}"/>
    <hyperlink ref="B13" location="SectorDetail!A1" display="SectorDetail" xr:uid="{CF7C0EB8-F747-44AF-B95E-0B2C0EDBE677}"/>
    <hyperlink ref="B21" location="HQual!A1" display="HQual" xr:uid="{8AB3B926-9C68-4D26-AEB9-2D77805C6DE8}"/>
    <hyperlink ref="B14" location="SectorCumulative!A1" display="SectorCumulative" xr:uid="{6ECF79B3-63B6-49DA-8A8C-F6878A676B34}"/>
    <hyperlink ref="B15" location="Earnings!A1" display="Earnings" xr:uid="{4B2A59E4-80AB-4A17-B249-F7FE64106960}"/>
    <hyperlink ref="B17" location="Regions!A1" display="Regions" xr:uid="{030DA0C7-22E9-4012-88FB-759E528D34AF}"/>
    <hyperlink ref="B18" location="Gender!A1" display="Gender" xr:uid="{311518C4-0A65-4815-B7E9-C76F0A829474}"/>
    <hyperlink ref="B16" location="JobTenure!A1" display="JobTenure" xr:uid="{1F89AFA9-977C-4FB2-81AF-558983AF5401}"/>
    <hyperlink ref="B20" location="Age!A1" display="Age" xr:uid="{15E9C44E-F52A-4683-B015-EFE1C3C02924}"/>
    <hyperlink ref="B23" location="'Stats Disclaimer'!A1" display="Stats Disclaimer" xr:uid="{7904B828-6718-4CD0-874C-39537129CFAF}"/>
    <hyperlink ref="B19" location="Ethnicity!A1" display="Ethnicity" xr:uid="{76CFD75A-74B6-4960-A152-EC0FE95A512D}"/>
    <hyperlink ref="B22" location="Industry!A1" display="Industry" xr:uid="{82B77E46-7D10-42E8-A943-E418DD43F2F5}"/>
  </hyperlinks>
  <pageMargins left="0.75" right="0.75" top="1" bottom="1" header="0.5" footer="0.5"/>
  <pageSetup paperSize="9" orientation="portrait" r:id="rId1"/>
  <headerFooter>
    <oddHeader>&amp;C&amp;"Calibri"&amp;10&amp;K000000[UNCLASSIFIED]&amp;1#</oddHeader>
    <oddFooter>&amp;C&amp;1#&amp;"Calibri"&amp;10&amp;K000000[UNCLASSIFIED]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6781D-FB45-4DEB-B8E8-1C14C3E301DD}">
  <dimension ref="B2:Y85"/>
  <sheetViews>
    <sheetView workbookViewId="0">
      <selection activeCell="F10" sqref="F10"/>
    </sheetView>
  </sheetViews>
  <sheetFormatPr defaultColWidth="9.1796875" defaultRowHeight="14.5"/>
  <cols>
    <col min="1" max="1" width="9.1796875" style="1" customWidth="1"/>
    <col min="2" max="2" width="11.1796875" style="1" customWidth="1"/>
    <col min="3" max="3" width="15.26953125" style="1" customWidth="1"/>
    <col min="4" max="4" width="9.7265625" style="1" bestFit="1" customWidth="1"/>
    <col min="5" max="5" width="1.453125" style="1" customWidth="1"/>
    <col min="6" max="6" width="21.453125" style="68" customWidth="1"/>
    <col min="7" max="7" width="33.453125" style="68" bestFit="1" customWidth="1"/>
    <col min="8" max="8" width="9.1796875" style="1" customWidth="1"/>
    <col min="9" max="9" width="10.81640625" style="1" bestFit="1" customWidth="1"/>
    <col min="10" max="10" width="9.81640625" style="1" bestFit="1" customWidth="1"/>
    <col min="11" max="16384" width="9.1796875" style="1"/>
  </cols>
  <sheetData>
    <row r="2" spans="2:18" s="21" customFormat="1" ht="13" customHeight="1">
      <c r="B2" s="10" t="s">
        <v>125</v>
      </c>
      <c r="F2" s="77"/>
      <c r="G2" s="77"/>
    </row>
    <row r="4" spans="2:18">
      <c r="B4" s="1" t="s">
        <v>99</v>
      </c>
    </row>
    <row r="5" spans="2:18">
      <c r="B5" s="1" t="s">
        <v>100</v>
      </c>
    </row>
    <row r="6" spans="2:18">
      <c r="B6" s="97"/>
      <c r="C6" s="97"/>
      <c r="D6" s="38"/>
      <c r="E6" s="39"/>
      <c r="F6" s="78"/>
    </row>
    <row r="7" spans="2:18">
      <c r="B7" s="89" t="s">
        <v>90</v>
      </c>
      <c r="C7" s="89" t="s">
        <v>103</v>
      </c>
      <c r="D7" s="89" t="s">
        <v>15</v>
      </c>
      <c r="E7" s="4"/>
      <c r="F7" s="49" t="s">
        <v>111</v>
      </c>
      <c r="G7" s="49" t="s">
        <v>111</v>
      </c>
      <c r="H7" s="40"/>
    </row>
    <row r="8" spans="2:18">
      <c r="B8" s="89"/>
      <c r="C8" s="89"/>
      <c r="D8" s="89"/>
      <c r="E8" s="4"/>
      <c r="F8" s="50" t="s">
        <v>126</v>
      </c>
      <c r="G8" s="50" t="s">
        <v>120</v>
      </c>
      <c r="H8" s="40"/>
    </row>
    <row r="9" spans="2:18">
      <c r="B9" s="89"/>
      <c r="C9" s="89"/>
      <c r="D9" s="89"/>
      <c r="E9" s="4"/>
      <c r="F9" s="35" t="s">
        <v>172</v>
      </c>
      <c r="G9" s="35" t="s">
        <v>172</v>
      </c>
    </row>
    <row r="10" spans="2:18" ht="15" customHeight="1">
      <c r="B10" s="1" t="s">
        <v>94</v>
      </c>
      <c r="C10" s="1" t="s">
        <v>35</v>
      </c>
      <c r="D10" s="1" t="s">
        <v>127</v>
      </c>
      <c r="F10" s="85">
        <v>35.514000000000003</v>
      </c>
      <c r="G10" s="76">
        <f>F10/SUM(F10:F14)</f>
        <v>0.14092857142857143</v>
      </c>
      <c r="H10" s="37"/>
      <c r="I10" s="37"/>
      <c r="J10" s="37"/>
      <c r="K10" s="37"/>
      <c r="L10" s="37"/>
    </row>
    <row r="11" spans="2:18" ht="15" customHeight="1">
      <c r="B11" s="1" t="s">
        <v>94</v>
      </c>
      <c r="C11" s="1" t="s">
        <v>35</v>
      </c>
      <c r="D11" s="1" t="s">
        <v>128</v>
      </c>
      <c r="F11" s="85">
        <v>142.666</v>
      </c>
      <c r="G11" s="76">
        <f>F11/SUM(F10:F14)</f>
        <v>0.56613492063492066</v>
      </c>
      <c r="H11" s="37"/>
      <c r="I11" s="37"/>
      <c r="J11" s="37"/>
      <c r="K11" s="37"/>
      <c r="L11" s="37"/>
      <c r="R11" s="42"/>
    </row>
    <row r="12" spans="2:18">
      <c r="B12" s="1" t="s">
        <v>94</v>
      </c>
      <c r="C12" s="1" t="s">
        <v>35</v>
      </c>
      <c r="D12" s="1" t="s">
        <v>129</v>
      </c>
      <c r="F12" s="85">
        <v>43.061</v>
      </c>
      <c r="G12" s="76">
        <f>F12/SUM(F10:F14)</f>
        <v>0.17087698412698413</v>
      </c>
      <c r="H12" s="37"/>
      <c r="I12" s="37"/>
      <c r="J12" s="37"/>
      <c r="K12" s="37"/>
      <c r="L12" s="37"/>
    </row>
    <row r="13" spans="2:18">
      <c r="B13" s="1" t="s">
        <v>94</v>
      </c>
      <c r="C13" s="1" t="s">
        <v>35</v>
      </c>
      <c r="D13" s="1" t="s">
        <v>130</v>
      </c>
      <c r="F13" s="85">
        <v>8.4499999999999993</v>
      </c>
      <c r="G13" s="76">
        <f>F13/SUM(F10:F14)</f>
        <v>3.3531746031746031E-2</v>
      </c>
      <c r="H13" s="37"/>
      <c r="I13" s="37"/>
      <c r="J13" s="37"/>
      <c r="K13" s="37"/>
      <c r="L13" s="37"/>
    </row>
    <row r="14" spans="2:18">
      <c r="B14" s="1" t="s">
        <v>94</v>
      </c>
      <c r="C14" s="1" t="s">
        <v>35</v>
      </c>
      <c r="D14" s="1" t="s">
        <v>131</v>
      </c>
      <c r="F14" s="85">
        <v>22.309000000000001</v>
      </c>
      <c r="G14" s="76">
        <f>F14/SUM(F10:F14)</f>
        <v>8.8527777777777789E-2</v>
      </c>
      <c r="H14" s="37"/>
      <c r="I14" s="37"/>
      <c r="J14" s="37"/>
      <c r="K14" s="37"/>
      <c r="L14" s="37"/>
    </row>
    <row r="15" spans="2:18">
      <c r="B15" s="1" t="s">
        <v>94</v>
      </c>
      <c r="C15" s="1" t="s">
        <v>52</v>
      </c>
      <c r="D15" s="1" t="s">
        <v>127</v>
      </c>
      <c r="F15" s="85">
        <v>9.9149999999999991</v>
      </c>
      <c r="G15" s="76">
        <f>F15/SUM(F15:F19)</f>
        <v>0.11529069767441859</v>
      </c>
      <c r="H15" s="37"/>
      <c r="I15" s="37"/>
      <c r="J15" s="37"/>
      <c r="K15" s="37"/>
      <c r="L15" s="37"/>
    </row>
    <row r="16" spans="2:18">
      <c r="B16" s="1" t="s">
        <v>94</v>
      </c>
      <c r="C16" s="1" t="s">
        <v>52</v>
      </c>
      <c r="D16" s="1" t="s">
        <v>128</v>
      </c>
      <c r="F16" s="85">
        <v>49.021000000000001</v>
      </c>
      <c r="G16" s="76">
        <f>F16/SUM(F15:F19)</f>
        <v>0.57001162790697679</v>
      </c>
      <c r="H16" s="37"/>
      <c r="I16" s="37"/>
      <c r="J16" s="37"/>
      <c r="K16" s="37"/>
      <c r="L16" s="37"/>
    </row>
    <row r="17" spans="2:12">
      <c r="B17" s="1" t="s">
        <v>94</v>
      </c>
      <c r="C17" s="1" t="s">
        <v>52</v>
      </c>
      <c r="D17" s="1" t="s">
        <v>129</v>
      </c>
      <c r="F17" s="85">
        <v>18.533999999999999</v>
      </c>
      <c r="G17" s="76">
        <f>F17/SUM(F15:F19)</f>
        <v>0.21551162790697673</v>
      </c>
      <c r="H17" s="37"/>
      <c r="I17" s="37"/>
      <c r="J17" s="37"/>
      <c r="K17" s="37"/>
      <c r="L17" s="37"/>
    </row>
    <row r="18" spans="2:12">
      <c r="B18" s="1" t="s">
        <v>94</v>
      </c>
      <c r="C18" s="1" t="s">
        <v>52</v>
      </c>
      <c r="D18" s="1" t="s">
        <v>130</v>
      </c>
      <c r="F18" s="85">
        <v>3.302</v>
      </c>
      <c r="G18" s="76">
        <f>F18/SUM(F15:F19)</f>
        <v>3.8395348837209305E-2</v>
      </c>
      <c r="H18" s="37"/>
      <c r="I18" s="37"/>
      <c r="J18" s="37"/>
      <c r="K18" s="37"/>
      <c r="L18" s="37"/>
    </row>
    <row r="19" spans="2:12">
      <c r="B19" s="1" t="s">
        <v>94</v>
      </c>
      <c r="C19" s="1" t="s">
        <v>52</v>
      </c>
      <c r="D19" s="1" t="s">
        <v>131</v>
      </c>
      <c r="F19" s="85">
        <v>5.2279999999999998</v>
      </c>
      <c r="G19" s="76">
        <f>F19/SUM(F15:F19)</f>
        <v>6.0790697674418602E-2</v>
      </c>
      <c r="H19" s="37"/>
      <c r="I19" s="37"/>
      <c r="J19" s="37"/>
      <c r="K19" s="37"/>
      <c r="L19" s="37"/>
    </row>
    <row r="20" spans="2:12">
      <c r="B20" s="1" t="s">
        <v>94</v>
      </c>
      <c r="C20" s="1" t="s">
        <v>53</v>
      </c>
      <c r="D20" s="1" t="s">
        <v>127</v>
      </c>
      <c r="F20" s="85">
        <v>29.96</v>
      </c>
      <c r="G20" s="76">
        <f>F20/SUM(F20:F24)</f>
        <v>0.16737430167597764</v>
      </c>
      <c r="H20" s="37"/>
      <c r="I20" s="37"/>
      <c r="J20" s="37"/>
      <c r="K20" s="37"/>
      <c r="L20" s="37"/>
    </row>
    <row r="21" spans="2:12">
      <c r="B21" s="1" t="s">
        <v>94</v>
      </c>
      <c r="C21" s="1" t="s">
        <v>53</v>
      </c>
      <c r="D21" s="1" t="s">
        <v>128</v>
      </c>
      <c r="F21" s="85">
        <v>103.315</v>
      </c>
      <c r="G21" s="76">
        <f>F21/SUM(F20:F24)</f>
        <v>0.57717877094972059</v>
      </c>
      <c r="H21" s="37"/>
      <c r="I21" s="37"/>
      <c r="J21" s="37"/>
      <c r="K21" s="37"/>
      <c r="L21" s="37"/>
    </row>
    <row r="22" spans="2:12">
      <c r="B22" s="52" t="s">
        <v>94</v>
      </c>
      <c r="C22" s="52" t="s">
        <v>53</v>
      </c>
      <c r="D22" s="52" t="s">
        <v>129</v>
      </c>
      <c r="E22" s="52"/>
      <c r="F22" s="86">
        <v>24.193000000000001</v>
      </c>
      <c r="G22" s="76">
        <f>F22/SUM(F20:F24)</f>
        <v>0.13515642458100557</v>
      </c>
      <c r="H22" s="37"/>
      <c r="I22" s="67"/>
      <c r="J22" s="37"/>
      <c r="K22" s="37"/>
      <c r="L22" s="37"/>
    </row>
    <row r="23" spans="2:12">
      <c r="B23" s="52" t="s">
        <v>94</v>
      </c>
      <c r="C23" s="52" t="s">
        <v>53</v>
      </c>
      <c r="D23" s="52" t="s">
        <v>130</v>
      </c>
      <c r="E23" s="52"/>
      <c r="F23" s="86">
        <v>6.7439999999999998</v>
      </c>
      <c r="G23" s="76">
        <f>F23/SUM(F20:F24)</f>
        <v>3.767597765363128E-2</v>
      </c>
      <c r="H23" s="37"/>
      <c r="I23" s="67"/>
      <c r="J23" s="37"/>
      <c r="K23" s="4"/>
      <c r="L23" s="37"/>
    </row>
    <row r="24" spans="2:12">
      <c r="B24" s="52" t="s">
        <v>94</v>
      </c>
      <c r="C24" s="52" t="s">
        <v>53</v>
      </c>
      <c r="D24" s="52" t="s">
        <v>131</v>
      </c>
      <c r="E24" s="52"/>
      <c r="F24" s="86">
        <v>14.788</v>
      </c>
      <c r="G24" s="76">
        <f>F24/SUM(F20:F24)</f>
        <v>8.2614525139664788E-2</v>
      </c>
      <c r="H24" s="37"/>
      <c r="I24" s="67"/>
      <c r="J24" s="37"/>
      <c r="K24" s="37"/>
      <c r="L24" s="37"/>
    </row>
    <row r="25" spans="2:12">
      <c r="B25" s="52" t="s">
        <v>94</v>
      </c>
      <c r="C25" s="52" t="s">
        <v>54</v>
      </c>
      <c r="D25" s="52" t="s">
        <v>127</v>
      </c>
      <c r="E25" s="52"/>
      <c r="F25" s="86">
        <v>11.061</v>
      </c>
      <c r="G25" s="76">
        <f>F25/SUM(F25:F29)</f>
        <v>0.10147706422018347</v>
      </c>
      <c r="H25" s="37"/>
      <c r="I25" s="67"/>
      <c r="J25" s="37"/>
      <c r="K25" s="37"/>
      <c r="L25" s="37"/>
    </row>
    <row r="26" spans="2:12">
      <c r="B26" s="52" t="s">
        <v>94</v>
      </c>
      <c r="C26" s="52" t="s">
        <v>54</v>
      </c>
      <c r="D26" s="52" t="s">
        <v>128</v>
      </c>
      <c r="E26" s="52"/>
      <c r="F26" s="86">
        <v>61.947000000000003</v>
      </c>
      <c r="G26" s="76">
        <f>F26/SUM(F25:F29)</f>
        <v>0.56832110091743115</v>
      </c>
      <c r="H26" s="37"/>
      <c r="I26" s="67"/>
      <c r="J26" s="37"/>
      <c r="K26" s="37"/>
      <c r="L26" s="37"/>
    </row>
    <row r="27" spans="2:12">
      <c r="B27" s="52" t="s">
        <v>94</v>
      </c>
      <c r="C27" s="52" t="s">
        <v>54</v>
      </c>
      <c r="D27" s="52" t="s">
        <v>129</v>
      </c>
      <c r="E27" s="52"/>
      <c r="F27" s="86">
        <v>22.302</v>
      </c>
      <c r="G27" s="76">
        <f>F27/SUM(F25:F29)</f>
        <v>0.20460550458715593</v>
      </c>
      <c r="H27" s="37"/>
      <c r="I27" s="67"/>
      <c r="J27" s="37"/>
      <c r="K27" s="37"/>
      <c r="L27" s="37"/>
    </row>
    <row r="28" spans="2:12">
      <c r="B28" s="52" t="s">
        <v>94</v>
      </c>
      <c r="C28" s="52" t="s">
        <v>54</v>
      </c>
      <c r="D28" s="52" t="s">
        <v>130</v>
      </c>
      <c r="E28" s="52"/>
      <c r="F28" s="86">
        <v>3.6619999999999999</v>
      </c>
      <c r="G28" s="76">
        <f>F28/SUM(F25:F29)</f>
        <v>3.3596330275229354E-2</v>
      </c>
      <c r="H28" s="37"/>
      <c r="I28" s="67"/>
      <c r="J28" s="37"/>
      <c r="K28" s="37"/>
      <c r="L28" s="37"/>
    </row>
    <row r="29" spans="2:12">
      <c r="B29" s="52" t="s">
        <v>94</v>
      </c>
      <c r="C29" s="52" t="s">
        <v>54</v>
      </c>
      <c r="D29" s="52" t="s">
        <v>131</v>
      </c>
      <c r="E29" s="52"/>
      <c r="F29" s="86">
        <v>10.028</v>
      </c>
      <c r="G29" s="76">
        <f>F29/SUM(F25:F29)</f>
        <v>9.1999999999999998E-2</v>
      </c>
      <c r="H29" s="37"/>
      <c r="I29" s="67"/>
      <c r="J29" s="37"/>
      <c r="K29" s="37"/>
      <c r="L29" s="37"/>
    </row>
    <row r="30" spans="2:12">
      <c r="B30" s="52" t="s">
        <v>95</v>
      </c>
      <c r="C30" s="52" t="s">
        <v>35</v>
      </c>
      <c r="D30" s="52" t="s">
        <v>127</v>
      </c>
      <c r="E30" s="52"/>
      <c r="F30" s="61">
        <v>479.18700000000001</v>
      </c>
      <c r="G30" s="76">
        <f>F30/SUM(F30:F34)</f>
        <v>0.12680259327864515</v>
      </c>
      <c r="H30" s="37"/>
      <c r="I30" s="67"/>
      <c r="J30" s="37"/>
      <c r="K30" s="37"/>
      <c r="L30" s="37"/>
    </row>
    <row r="31" spans="2:12">
      <c r="B31" s="52" t="s">
        <v>95</v>
      </c>
      <c r="C31" s="52" t="s">
        <v>35</v>
      </c>
      <c r="D31" s="52" t="s">
        <v>128</v>
      </c>
      <c r="E31" s="52"/>
      <c r="F31" s="61">
        <v>2114.3870000000002</v>
      </c>
      <c r="G31" s="76">
        <f>F31/SUM(F30:F34)</f>
        <v>0.5595096586398518</v>
      </c>
      <c r="H31" s="37"/>
      <c r="I31" s="67"/>
      <c r="J31" s="37"/>
      <c r="K31" s="37"/>
      <c r="L31" s="37"/>
    </row>
    <row r="32" spans="2:12">
      <c r="B32" s="52" t="s">
        <v>95</v>
      </c>
      <c r="C32" s="52" t="s">
        <v>35</v>
      </c>
      <c r="D32" s="52" t="s">
        <v>129</v>
      </c>
      <c r="E32" s="52"/>
      <c r="F32" s="61">
        <v>755.95899999999995</v>
      </c>
      <c r="G32" s="76">
        <f>F32/SUM(F30:F34)</f>
        <v>0.20004207462291609</v>
      </c>
      <c r="H32" s="37"/>
      <c r="I32" s="67"/>
      <c r="J32" s="37"/>
      <c r="K32" s="37"/>
      <c r="L32" s="37"/>
    </row>
    <row r="33" spans="2:25">
      <c r="B33" s="52" t="s">
        <v>95</v>
      </c>
      <c r="C33" s="52" t="s">
        <v>35</v>
      </c>
      <c r="D33" s="52" t="s">
        <v>130</v>
      </c>
      <c r="E33" s="52"/>
      <c r="F33" s="61">
        <v>122.66500000000001</v>
      </c>
      <c r="G33" s="76">
        <f>F33/SUM(F30:F34)</f>
        <v>3.245964540883832E-2</v>
      </c>
      <c r="H33" s="37"/>
      <c r="I33" s="67"/>
      <c r="J33" s="37"/>
      <c r="K33" s="37"/>
      <c r="L33" s="37"/>
    </row>
    <row r="34" spans="2:25">
      <c r="B34" s="52" t="s">
        <v>95</v>
      </c>
      <c r="C34" s="52" t="s">
        <v>35</v>
      </c>
      <c r="D34" s="52" t="s">
        <v>131</v>
      </c>
      <c r="E34" s="52"/>
      <c r="F34" s="61">
        <v>306.80200000000002</v>
      </c>
      <c r="G34" s="76">
        <f>F34/SUM(F30:F34)</f>
        <v>8.1186028049748615E-2</v>
      </c>
      <c r="H34" s="37"/>
      <c r="I34" s="67"/>
      <c r="J34" s="37"/>
      <c r="K34" s="37"/>
      <c r="L34" s="37"/>
    </row>
    <row r="35" spans="2:25">
      <c r="B35" s="52" t="s">
        <v>95</v>
      </c>
      <c r="C35" s="52" t="s">
        <v>52</v>
      </c>
      <c r="D35" s="52" t="s">
        <v>127</v>
      </c>
      <c r="E35" s="52"/>
      <c r="F35" s="61">
        <v>108.54600000000001</v>
      </c>
      <c r="G35" s="76">
        <f>F35/SUM(F35:F39)</f>
        <v>0.11522929936305731</v>
      </c>
      <c r="H35" s="37"/>
      <c r="I35" s="67"/>
      <c r="J35" s="37"/>
      <c r="K35" s="37"/>
      <c r="L35" s="37"/>
    </row>
    <row r="36" spans="2:25">
      <c r="B36" s="52" t="s">
        <v>95</v>
      </c>
      <c r="C36" s="52" t="s">
        <v>52</v>
      </c>
      <c r="D36" s="52" t="s">
        <v>128</v>
      </c>
      <c r="E36" s="52"/>
      <c r="F36" s="61">
        <v>506.64499999999998</v>
      </c>
      <c r="G36" s="76">
        <f>F36/SUM(F35:F39)</f>
        <v>0.53783970276008486</v>
      </c>
      <c r="H36" s="37"/>
      <c r="I36" s="67"/>
      <c r="J36" s="37"/>
      <c r="K36" s="37"/>
      <c r="L36" s="37"/>
    </row>
    <row r="37" spans="2:25">
      <c r="B37" s="52" t="s">
        <v>95</v>
      </c>
      <c r="C37" s="52" t="s">
        <v>52</v>
      </c>
      <c r="D37" s="52" t="s">
        <v>129</v>
      </c>
      <c r="E37" s="52"/>
      <c r="F37" s="61">
        <v>230.37200000000001</v>
      </c>
      <c r="G37" s="76">
        <f>F37/SUM(F35:F39)</f>
        <v>0.24455626326963906</v>
      </c>
      <c r="H37" s="37"/>
      <c r="I37" s="67"/>
      <c r="J37" s="37"/>
      <c r="K37" s="37"/>
      <c r="L37" s="37"/>
    </row>
    <row r="38" spans="2:25">
      <c r="B38" s="52" t="s">
        <v>95</v>
      </c>
      <c r="C38" s="52" t="s">
        <v>52</v>
      </c>
      <c r="D38" s="52" t="s">
        <v>130</v>
      </c>
      <c r="E38" s="52"/>
      <c r="F38" s="61">
        <v>34.99</v>
      </c>
      <c r="G38" s="76">
        <f>F38/SUM(F35:F39)</f>
        <v>3.7144373673036093E-2</v>
      </c>
      <c r="H38" s="37"/>
      <c r="I38" s="67"/>
      <c r="J38" s="37"/>
      <c r="K38" s="37"/>
      <c r="L38" s="37"/>
    </row>
    <row r="39" spans="2:25">
      <c r="B39" s="52" t="s">
        <v>95</v>
      </c>
      <c r="C39" s="52" t="s">
        <v>52</v>
      </c>
      <c r="D39" s="52" t="s">
        <v>131</v>
      </c>
      <c r="E39" s="52"/>
      <c r="F39" s="61">
        <v>61.447000000000003</v>
      </c>
      <c r="G39" s="76">
        <f>F39/SUM(F35:F39)</f>
        <v>6.523036093418258E-2</v>
      </c>
      <c r="H39" s="37"/>
      <c r="I39" s="67"/>
      <c r="J39" s="37"/>
      <c r="K39" s="37"/>
      <c r="L39" s="37"/>
    </row>
    <row r="40" spans="2:25">
      <c r="B40" s="52" t="s">
        <v>95</v>
      </c>
      <c r="C40" s="52" t="s">
        <v>53</v>
      </c>
      <c r="D40" s="52" t="s">
        <v>127</v>
      </c>
      <c r="E40" s="52"/>
      <c r="F40" s="61">
        <v>538.20299999999997</v>
      </c>
      <c r="G40" s="76">
        <f>F40/SUM(F40:F44)</f>
        <v>0.17091235312797709</v>
      </c>
      <c r="H40" s="37"/>
      <c r="I40" s="67"/>
      <c r="J40" s="37"/>
      <c r="K40" s="37"/>
      <c r="L40" s="37"/>
    </row>
    <row r="41" spans="2:25">
      <c r="B41" s="52" t="s">
        <v>95</v>
      </c>
      <c r="C41" s="52" t="s">
        <v>53</v>
      </c>
      <c r="D41" s="52" t="s">
        <v>128</v>
      </c>
      <c r="E41" s="52"/>
      <c r="F41" s="61">
        <v>1850.07</v>
      </c>
      <c r="G41" s="76">
        <f>F41/SUM(F40:F44)</f>
        <v>0.5875103207367417</v>
      </c>
      <c r="H41" s="37"/>
      <c r="I41" s="67"/>
      <c r="J41" s="37"/>
      <c r="K41" s="37"/>
      <c r="L41" s="37"/>
    </row>
    <row r="42" spans="2:25">
      <c r="B42" s="52" t="s">
        <v>95</v>
      </c>
      <c r="C42" s="52" t="s">
        <v>53</v>
      </c>
      <c r="D42" s="52" t="s">
        <v>129</v>
      </c>
      <c r="E42" s="52"/>
      <c r="F42" s="61">
        <v>408.40899999999999</v>
      </c>
      <c r="G42" s="76">
        <f>F42/SUM(F40:F44)</f>
        <v>0.12969482375357255</v>
      </c>
      <c r="H42" s="37"/>
      <c r="I42" s="67"/>
      <c r="J42" s="37"/>
      <c r="K42" s="37"/>
      <c r="L42" s="37"/>
    </row>
    <row r="43" spans="2:25" ht="15" customHeight="1">
      <c r="B43" s="52" t="s">
        <v>95</v>
      </c>
      <c r="C43" s="52" t="s">
        <v>53</v>
      </c>
      <c r="D43" s="52" t="s">
        <v>130</v>
      </c>
      <c r="E43" s="52"/>
      <c r="F43" s="61">
        <v>119.271</v>
      </c>
      <c r="G43" s="76">
        <f>F43/SUM(F40:F44)</f>
        <v>3.7875833597967604E-2</v>
      </c>
      <c r="H43" s="37"/>
      <c r="I43" s="67"/>
      <c r="J43" s="37"/>
      <c r="K43" s="37"/>
      <c r="L43" s="37"/>
    </row>
    <row r="44" spans="2:25" ht="15" customHeight="1">
      <c r="B44" s="52" t="s">
        <v>95</v>
      </c>
      <c r="C44" s="52" t="s">
        <v>53</v>
      </c>
      <c r="D44" s="52" t="s">
        <v>131</v>
      </c>
      <c r="E44" s="52"/>
      <c r="F44" s="61">
        <v>233.047</v>
      </c>
      <c r="G44" s="76">
        <f>F44/SUM(F40:F44)</f>
        <v>7.4006668783740862E-2</v>
      </c>
      <c r="H44" s="37"/>
      <c r="I44" s="67"/>
      <c r="J44" s="37"/>
      <c r="K44" s="37"/>
      <c r="L44" s="37"/>
      <c r="S44" s="41"/>
      <c r="T44" s="41"/>
      <c r="U44" s="41"/>
      <c r="V44" s="41"/>
      <c r="W44" s="41"/>
      <c r="X44" s="43"/>
      <c r="Y44" s="41"/>
    </row>
    <row r="45" spans="2:25">
      <c r="B45" s="52" t="s">
        <v>95</v>
      </c>
      <c r="C45" s="52" t="s">
        <v>54</v>
      </c>
      <c r="D45" s="52" t="s">
        <v>127</v>
      </c>
      <c r="E45" s="52"/>
      <c r="F45" s="61">
        <v>38.915999999999997</v>
      </c>
      <c r="G45" s="76">
        <f>F45/SUM(F45:F49)</f>
        <v>0.10546341463414634</v>
      </c>
      <c r="H45" s="37"/>
      <c r="I45" s="67"/>
      <c r="J45" s="37"/>
      <c r="K45" s="37"/>
      <c r="L45" s="37"/>
      <c r="S45" s="41"/>
      <c r="T45" s="41"/>
      <c r="U45" s="41"/>
      <c r="V45" s="41"/>
      <c r="W45" s="41"/>
      <c r="X45" s="41"/>
      <c r="Y45" s="41"/>
    </row>
    <row r="46" spans="2:25">
      <c r="B46" s="52" t="s">
        <v>95</v>
      </c>
      <c r="C46" s="52" t="s">
        <v>54</v>
      </c>
      <c r="D46" s="52" t="s">
        <v>128</v>
      </c>
      <c r="E46" s="52"/>
      <c r="F46" s="61">
        <v>251.15199999999999</v>
      </c>
      <c r="G46" s="76">
        <f>F46/SUM(F45:F49)</f>
        <v>0.68062872628726279</v>
      </c>
      <c r="H46" s="37"/>
      <c r="I46" s="67"/>
      <c r="J46" s="37"/>
      <c r="K46" s="37"/>
      <c r="L46" s="37"/>
      <c r="S46" s="41"/>
      <c r="T46" s="41"/>
      <c r="U46" s="41"/>
      <c r="V46" s="41"/>
      <c r="W46" s="41"/>
      <c r="X46" s="41"/>
      <c r="Y46" s="41"/>
    </row>
    <row r="47" spans="2:25">
      <c r="B47" s="52" t="s">
        <v>95</v>
      </c>
      <c r="C47" s="52" t="s">
        <v>54</v>
      </c>
      <c r="D47" s="52" t="s">
        <v>129</v>
      </c>
      <c r="E47" s="52"/>
      <c r="F47" s="61">
        <v>47.350999999999999</v>
      </c>
      <c r="G47" s="76">
        <f>F47/SUM(F45:F49)</f>
        <v>0.12832249322493225</v>
      </c>
      <c r="H47" s="37"/>
      <c r="I47" s="67"/>
      <c r="J47" s="37"/>
      <c r="K47" s="37"/>
      <c r="L47" s="37"/>
      <c r="S47" s="41"/>
      <c r="T47" s="41"/>
      <c r="U47" s="41"/>
      <c r="V47" s="41"/>
      <c r="W47" s="41"/>
      <c r="X47" s="43"/>
      <c r="Y47" s="41"/>
    </row>
    <row r="48" spans="2:25">
      <c r="B48" s="52" t="s">
        <v>95</v>
      </c>
      <c r="C48" s="52" t="s">
        <v>54</v>
      </c>
      <c r="D48" s="52" t="s">
        <v>130</v>
      </c>
      <c r="E48" s="52"/>
      <c r="F48" s="61">
        <v>14.901</v>
      </c>
      <c r="G48" s="76">
        <f>F48/SUM(F45:F49)</f>
        <v>4.038211382113821E-2</v>
      </c>
      <c r="H48" s="37"/>
      <c r="I48" s="67"/>
      <c r="J48" s="37"/>
      <c r="K48" s="37"/>
      <c r="L48" s="37"/>
      <c r="S48" s="41"/>
      <c r="T48" s="43"/>
      <c r="U48" s="41"/>
      <c r="V48" s="43"/>
      <c r="W48" s="41"/>
      <c r="X48" s="43"/>
      <c r="Y48" s="41"/>
    </row>
    <row r="49" spans="2:25">
      <c r="B49" s="52" t="s">
        <v>95</v>
      </c>
      <c r="C49" s="52" t="s">
        <v>54</v>
      </c>
      <c r="D49" s="52" t="s">
        <v>131</v>
      </c>
      <c r="E49" s="52"/>
      <c r="F49" s="61">
        <v>16.68</v>
      </c>
      <c r="G49" s="76">
        <f>F49/SUM(F45:F49)</f>
        <v>4.5203252032520326E-2</v>
      </c>
      <c r="H49" s="37"/>
      <c r="I49" s="67"/>
      <c r="J49" s="37"/>
      <c r="K49" s="37"/>
      <c r="L49" s="37"/>
      <c r="S49" s="41"/>
      <c r="T49" s="41"/>
      <c r="U49" s="41"/>
      <c r="V49" s="41"/>
      <c r="W49" s="41"/>
      <c r="X49" s="43"/>
      <c r="Y49" s="41"/>
    </row>
    <row r="50" spans="2:25">
      <c r="B50" s="52" t="s">
        <v>96</v>
      </c>
      <c r="C50" s="52" t="s">
        <v>35</v>
      </c>
      <c r="D50" s="52" t="s">
        <v>127</v>
      </c>
      <c r="E50" s="52"/>
      <c r="F50" s="69">
        <v>1435.41</v>
      </c>
      <c r="G50" s="76">
        <f>F50/SUM(F50:F54)</f>
        <v>0.13583893252578783</v>
      </c>
      <c r="H50" s="37"/>
      <c r="I50" s="67"/>
      <c r="J50" s="37"/>
      <c r="K50" s="37"/>
      <c r="L50" s="37"/>
      <c r="S50" s="41"/>
      <c r="T50" s="41"/>
      <c r="U50" s="41"/>
      <c r="V50" s="41"/>
      <c r="W50" s="41"/>
      <c r="X50" s="41"/>
      <c r="Y50" s="41"/>
    </row>
    <row r="51" spans="2:25">
      <c r="B51" s="52" t="s">
        <v>96</v>
      </c>
      <c r="C51" s="52" t="s">
        <v>35</v>
      </c>
      <c r="D51" s="52" t="s">
        <v>128</v>
      </c>
      <c r="E51" s="52"/>
      <c r="F51" s="69">
        <v>5860.7120000000004</v>
      </c>
      <c r="G51" s="76">
        <f>F51/SUM(F50:F54)</f>
        <v>0.55462401816977391</v>
      </c>
      <c r="H51" s="37"/>
      <c r="I51" s="67"/>
      <c r="J51" s="37"/>
      <c r="K51" s="37"/>
      <c r="L51" s="37"/>
      <c r="S51" s="41"/>
      <c r="T51" s="41"/>
      <c r="U51" s="41"/>
      <c r="V51" s="41"/>
      <c r="W51" s="41"/>
      <c r="X51" s="41"/>
      <c r="Y51" s="41"/>
    </row>
    <row r="52" spans="2:25">
      <c r="B52" s="52" t="s">
        <v>96</v>
      </c>
      <c r="C52" s="52" t="s">
        <v>35</v>
      </c>
      <c r="D52" s="52" t="s">
        <v>129</v>
      </c>
      <c r="E52" s="52"/>
      <c r="F52" s="69">
        <v>2040.5409999999999</v>
      </c>
      <c r="G52" s="76">
        <f>F52/SUM(F50:F54)</f>
        <v>0.19310504400492098</v>
      </c>
      <c r="H52" s="37"/>
      <c r="I52" s="67"/>
      <c r="J52" s="37"/>
      <c r="K52" s="37"/>
      <c r="L52" s="37"/>
      <c r="S52" s="41"/>
      <c r="T52" s="41"/>
    </row>
    <row r="53" spans="2:25">
      <c r="B53" s="52" t="s">
        <v>96</v>
      </c>
      <c r="C53" s="52" t="s">
        <v>35</v>
      </c>
      <c r="D53" s="52" t="s">
        <v>130</v>
      </c>
      <c r="E53" s="52"/>
      <c r="F53" s="69">
        <v>357.149</v>
      </c>
      <c r="G53" s="76">
        <f>F53/SUM(F50:F54)</f>
        <v>3.3798523705876785E-2</v>
      </c>
      <c r="H53" s="37"/>
      <c r="I53" s="67"/>
      <c r="J53" s="37"/>
      <c r="K53" s="37"/>
      <c r="L53" s="37"/>
      <c r="S53" s="41"/>
      <c r="T53" s="43"/>
    </row>
    <row r="54" spans="2:25">
      <c r="B54" s="52" t="s">
        <v>96</v>
      </c>
      <c r="C54" s="52" t="s">
        <v>35</v>
      </c>
      <c r="D54" s="52" t="s">
        <v>131</v>
      </c>
      <c r="E54" s="52"/>
      <c r="F54" s="69">
        <v>873.18799999999999</v>
      </c>
      <c r="G54" s="76">
        <f>F54/SUM(F50:F54)</f>
        <v>8.2633481593640576E-2</v>
      </c>
      <c r="H54" s="37"/>
      <c r="I54" s="67"/>
      <c r="J54" s="37"/>
      <c r="K54" s="37"/>
      <c r="L54" s="37"/>
      <c r="S54" s="41"/>
      <c r="T54" s="41"/>
    </row>
    <row r="55" spans="2:25">
      <c r="B55" s="52" t="s">
        <v>96</v>
      </c>
      <c r="C55" s="52" t="s">
        <v>52</v>
      </c>
      <c r="D55" s="52" t="s">
        <v>127</v>
      </c>
      <c r="E55" s="52"/>
      <c r="F55" s="69">
        <v>367.96699999999998</v>
      </c>
      <c r="G55" s="76">
        <f>F55/SUM(F55:F59)</f>
        <v>0.12200497347480106</v>
      </c>
      <c r="H55" s="37"/>
      <c r="I55" s="67"/>
      <c r="J55" s="37"/>
      <c r="K55" s="37"/>
      <c r="L55" s="37"/>
      <c r="T55" s="41"/>
    </row>
    <row r="56" spans="2:25">
      <c r="B56" s="52" t="s">
        <v>96</v>
      </c>
      <c r="C56" s="52" t="s">
        <v>52</v>
      </c>
      <c r="D56" s="52" t="s">
        <v>128</v>
      </c>
      <c r="E56" s="52"/>
      <c r="F56" s="69">
        <v>1585.4449999999999</v>
      </c>
      <c r="G56" s="76">
        <f>F56/SUM(F55:F59)</f>
        <v>0.52567805039787796</v>
      </c>
      <c r="H56" s="37"/>
      <c r="I56" s="67"/>
      <c r="J56" s="37"/>
      <c r="K56" s="37"/>
      <c r="L56" s="37"/>
      <c r="T56" s="41"/>
    </row>
    <row r="57" spans="2:25">
      <c r="B57" s="52" t="s">
        <v>96</v>
      </c>
      <c r="C57" s="52" t="s">
        <v>52</v>
      </c>
      <c r="D57" s="52" t="s">
        <v>129</v>
      </c>
      <c r="E57" s="52"/>
      <c r="F57" s="69">
        <v>756.61599999999999</v>
      </c>
      <c r="G57" s="76">
        <f>F57/SUM(F55:F59)</f>
        <v>0.25086737400530501</v>
      </c>
      <c r="H57" s="37"/>
      <c r="I57" s="67"/>
      <c r="J57" s="37"/>
      <c r="K57" s="37"/>
      <c r="L57" s="37"/>
      <c r="T57" s="41"/>
    </row>
    <row r="58" spans="2:25">
      <c r="B58" s="52" t="s">
        <v>96</v>
      </c>
      <c r="C58" s="52" t="s">
        <v>52</v>
      </c>
      <c r="D58" s="52" t="s">
        <v>130</v>
      </c>
      <c r="E58" s="52"/>
      <c r="F58" s="69">
        <v>107.712</v>
      </c>
      <c r="G58" s="76">
        <f>F58/SUM(F55:F59)</f>
        <v>3.5713527851458884E-2</v>
      </c>
      <c r="H58" s="37"/>
      <c r="I58" s="67"/>
      <c r="J58" s="37"/>
      <c r="K58" s="37"/>
      <c r="L58" s="37"/>
      <c r="T58" s="41"/>
    </row>
    <row r="59" spans="2:25">
      <c r="B59" s="52" t="s">
        <v>96</v>
      </c>
      <c r="C59" s="52" t="s">
        <v>52</v>
      </c>
      <c r="D59" s="52" t="s">
        <v>131</v>
      </c>
      <c r="E59" s="52"/>
      <c r="F59" s="69">
        <v>198.26</v>
      </c>
      <c r="G59" s="76">
        <f>F59/SUM(F55:F59)</f>
        <v>6.5736074270557027E-2</v>
      </c>
      <c r="H59" s="37"/>
      <c r="I59" s="67"/>
      <c r="J59" s="37"/>
      <c r="K59" s="37"/>
      <c r="L59" s="37"/>
      <c r="T59" s="41"/>
    </row>
    <row r="60" spans="2:25">
      <c r="B60" s="52" t="s">
        <v>96</v>
      </c>
      <c r="C60" s="52" t="s">
        <v>53</v>
      </c>
      <c r="D60" s="52" t="s">
        <v>127</v>
      </c>
      <c r="E60" s="52"/>
      <c r="F60" s="69">
        <v>1528.124</v>
      </c>
      <c r="G60" s="76">
        <f>F60/SUM(F60:F64)</f>
        <v>0.1694714428302096</v>
      </c>
      <c r="H60" s="37"/>
      <c r="I60" s="67"/>
      <c r="J60" s="37"/>
      <c r="K60" s="37"/>
      <c r="L60" s="37"/>
      <c r="T60" s="41"/>
    </row>
    <row r="61" spans="2:25">
      <c r="B61" s="52" t="s">
        <v>96</v>
      </c>
      <c r="C61" s="52" t="s">
        <v>53</v>
      </c>
      <c r="D61" s="52" t="s">
        <v>128</v>
      </c>
      <c r="E61" s="52"/>
      <c r="F61" s="69">
        <v>5318.79</v>
      </c>
      <c r="G61" s="76">
        <f>F61/SUM(F60:F64)</f>
        <v>0.58986248197848512</v>
      </c>
      <c r="H61" s="37"/>
      <c r="I61" s="67"/>
      <c r="J61" s="37"/>
      <c r="K61" s="37"/>
      <c r="L61" s="37"/>
      <c r="T61" s="41"/>
    </row>
    <row r="62" spans="2:25">
      <c r="B62" s="52" t="s">
        <v>96</v>
      </c>
      <c r="C62" s="52" t="s">
        <v>53</v>
      </c>
      <c r="D62" s="52" t="s">
        <v>129</v>
      </c>
      <c r="E62" s="52"/>
      <c r="F62" s="69">
        <v>1167.626</v>
      </c>
      <c r="G62" s="76">
        <f>F62/SUM(F60:F64)</f>
        <v>0.12949162692691582</v>
      </c>
      <c r="H62" s="37"/>
      <c r="I62" s="67"/>
      <c r="J62" s="37"/>
      <c r="K62" s="37"/>
      <c r="L62" s="37"/>
      <c r="R62" s="41"/>
      <c r="S62" s="41"/>
      <c r="T62" s="41"/>
      <c r="U62" s="43"/>
      <c r="V62" s="41"/>
    </row>
    <row r="63" spans="2:25">
      <c r="B63" s="52" t="s">
        <v>96</v>
      </c>
      <c r="C63" s="52" t="s">
        <v>53</v>
      </c>
      <c r="D63" s="52" t="s">
        <v>130</v>
      </c>
      <c r="E63" s="52"/>
      <c r="F63" s="69">
        <v>341.87700000000001</v>
      </c>
      <c r="G63" s="76">
        <f>F63/SUM(F60:F64)</f>
        <v>3.7914716646334702E-2</v>
      </c>
      <c r="H63" s="37"/>
      <c r="I63" s="67"/>
      <c r="J63" s="37"/>
      <c r="K63" s="37"/>
      <c r="L63" s="37"/>
      <c r="R63" s="41"/>
      <c r="S63" s="43"/>
      <c r="T63" s="41"/>
      <c r="U63" s="43"/>
      <c r="V63" s="41"/>
    </row>
    <row r="64" spans="2:25">
      <c r="B64" s="52" t="s">
        <v>96</v>
      </c>
      <c r="C64" s="52" t="s">
        <v>53</v>
      </c>
      <c r="D64" s="52" t="s">
        <v>131</v>
      </c>
      <c r="E64" s="52"/>
      <c r="F64" s="69">
        <v>660.58299999999997</v>
      </c>
      <c r="G64" s="76">
        <f>F64/SUM(F60:F64)</f>
        <v>7.3259731618054783E-2</v>
      </c>
      <c r="H64" s="37"/>
      <c r="I64" s="67"/>
      <c r="J64" s="37"/>
      <c r="K64" s="37"/>
      <c r="L64" s="37"/>
      <c r="R64" s="41"/>
      <c r="S64" s="41"/>
      <c r="T64" s="41"/>
      <c r="U64" s="43"/>
      <c r="V64" s="41"/>
    </row>
    <row r="65" spans="2:23">
      <c r="B65" s="52" t="s">
        <v>96</v>
      </c>
      <c r="C65" s="52" t="s">
        <v>54</v>
      </c>
      <c r="D65" s="52" t="s">
        <v>127</v>
      </c>
      <c r="E65" s="52"/>
      <c r="F65" s="69">
        <v>111.16</v>
      </c>
      <c r="G65" s="76">
        <f>F65/SUM(F65:F69)</f>
        <v>0.10059728506787333</v>
      </c>
      <c r="H65" s="37"/>
      <c r="I65" s="67"/>
      <c r="J65" s="37"/>
      <c r="K65" s="37"/>
      <c r="L65" s="37"/>
      <c r="R65" s="41"/>
      <c r="S65" s="41"/>
      <c r="T65" s="43"/>
      <c r="U65" s="41"/>
      <c r="V65" s="43"/>
      <c r="W65" s="41"/>
    </row>
    <row r="66" spans="2:23">
      <c r="B66" s="52" t="s">
        <v>96</v>
      </c>
      <c r="C66" s="52" t="s">
        <v>54</v>
      </c>
      <c r="D66" s="52" t="s">
        <v>128</v>
      </c>
      <c r="E66" s="52"/>
      <c r="F66" s="69">
        <v>772.16</v>
      </c>
      <c r="G66" s="76">
        <f>F66/SUM(F65:F69)</f>
        <v>0.69878733031674223</v>
      </c>
      <c r="H66" s="37"/>
      <c r="I66" s="67"/>
      <c r="J66" s="37"/>
      <c r="K66" s="37"/>
      <c r="L66" s="37"/>
      <c r="R66" s="41"/>
      <c r="S66" s="41"/>
      <c r="T66" s="41"/>
      <c r="U66" s="41"/>
      <c r="V66" s="43"/>
      <c r="W66" s="41"/>
    </row>
    <row r="67" spans="2:23">
      <c r="B67" s="52" t="s">
        <v>96</v>
      </c>
      <c r="C67" s="52" t="s">
        <v>54</v>
      </c>
      <c r="D67" s="52" t="s">
        <v>129</v>
      </c>
      <c r="E67" s="52"/>
      <c r="F67" s="69">
        <v>138.69200000000001</v>
      </c>
      <c r="G67" s="76">
        <f>F67/SUM(F65:F69)</f>
        <v>0.12551312217194574</v>
      </c>
      <c r="H67" s="37"/>
      <c r="I67" s="67"/>
      <c r="J67" s="37"/>
      <c r="K67" s="37"/>
      <c r="L67" s="37"/>
      <c r="R67" s="41"/>
      <c r="S67" s="41"/>
      <c r="T67" s="41"/>
      <c r="U67" s="41"/>
      <c r="V67" s="41"/>
      <c r="W67" s="41"/>
    </row>
    <row r="68" spans="2:23">
      <c r="B68" s="52" t="s">
        <v>96</v>
      </c>
      <c r="C68" s="52" t="s">
        <v>54</v>
      </c>
      <c r="D68" s="52" t="s">
        <v>130</v>
      </c>
      <c r="E68" s="52"/>
      <c r="F68" s="69">
        <v>46.889000000000003</v>
      </c>
      <c r="G68" s="76">
        <f>F68/SUM(F65:F69)</f>
        <v>4.243348416289594E-2</v>
      </c>
      <c r="H68" s="37"/>
      <c r="I68" s="67"/>
      <c r="J68" s="37"/>
      <c r="K68" s="37"/>
      <c r="L68" s="37"/>
      <c r="R68" s="41"/>
      <c r="S68" s="41"/>
      <c r="T68" s="41"/>
      <c r="U68" s="41"/>
      <c r="V68" s="43"/>
      <c r="W68" s="41"/>
    </row>
    <row r="69" spans="2:23">
      <c r="B69" s="52" t="s">
        <v>96</v>
      </c>
      <c r="C69" s="52" t="s">
        <v>54</v>
      </c>
      <c r="D69" s="52" t="s">
        <v>131</v>
      </c>
      <c r="E69" s="52"/>
      <c r="F69" s="69">
        <v>36.098999999999997</v>
      </c>
      <c r="G69" s="76">
        <f>F69/SUM(F65:F69)</f>
        <v>3.2668778280542987E-2</v>
      </c>
      <c r="H69" s="37"/>
      <c r="I69" s="67"/>
      <c r="J69" s="37"/>
      <c r="K69" s="37"/>
      <c r="L69" s="37"/>
      <c r="R69" s="41"/>
      <c r="S69" s="41"/>
      <c r="T69" s="41"/>
      <c r="U69" s="41"/>
      <c r="V69" s="43"/>
      <c r="W69" s="41"/>
    </row>
    <row r="70" spans="2:23">
      <c r="C70" s="33"/>
      <c r="D70" s="32"/>
      <c r="E70" s="41"/>
      <c r="F70" s="79"/>
      <c r="G70" s="79"/>
      <c r="H70" s="52"/>
      <c r="R70" s="43"/>
      <c r="S70" s="41"/>
      <c r="T70" s="43"/>
      <c r="U70" s="41"/>
      <c r="V70" s="43"/>
      <c r="W70" s="41"/>
    </row>
    <row r="71" spans="2:23">
      <c r="C71" s="33"/>
      <c r="D71" s="32"/>
      <c r="E71" s="41"/>
      <c r="F71" s="79"/>
      <c r="G71" s="80"/>
      <c r="R71" s="41"/>
      <c r="S71" s="41"/>
      <c r="T71" s="41"/>
      <c r="U71" s="41"/>
      <c r="V71" s="43"/>
      <c r="W71" s="41"/>
    </row>
    <row r="72" spans="2:23">
      <c r="C72" s="33"/>
      <c r="D72" s="32"/>
      <c r="E72" s="43"/>
      <c r="F72" s="79"/>
      <c r="G72" s="80"/>
      <c r="R72" s="41"/>
      <c r="S72" s="41"/>
      <c r="T72" s="41"/>
      <c r="U72" s="41"/>
      <c r="V72" s="41"/>
      <c r="W72" s="41"/>
    </row>
    <row r="73" spans="2:23">
      <c r="C73" s="33"/>
      <c r="D73" s="32"/>
      <c r="E73" s="41"/>
      <c r="F73" s="79"/>
      <c r="G73" s="80"/>
      <c r="R73" s="41"/>
      <c r="S73" s="41"/>
      <c r="T73" s="41"/>
      <c r="U73" s="41"/>
      <c r="V73" s="41"/>
      <c r="W73" s="41"/>
    </row>
    <row r="74" spans="2:23">
      <c r="C74" s="33"/>
      <c r="D74" s="32"/>
      <c r="E74" s="41"/>
      <c r="F74" s="79"/>
      <c r="G74" s="79"/>
    </row>
    <row r="75" spans="2:23">
      <c r="C75" s="33"/>
      <c r="D75" s="32"/>
      <c r="E75" s="41"/>
      <c r="F75" s="79"/>
      <c r="G75" s="79"/>
    </row>
    <row r="76" spans="2:23">
      <c r="C76" s="33"/>
      <c r="D76" s="32"/>
      <c r="E76" s="41"/>
      <c r="F76" s="79"/>
      <c r="G76" s="80"/>
    </row>
    <row r="77" spans="2:23">
      <c r="C77" s="33"/>
      <c r="D77" s="32"/>
      <c r="E77" s="43"/>
      <c r="F77" s="79"/>
      <c r="G77" s="80"/>
    </row>
    <row r="78" spans="2:23">
      <c r="C78" s="33"/>
      <c r="D78" s="32"/>
      <c r="E78" s="41"/>
      <c r="F78" s="79"/>
      <c r="G78" s="80"/>
    </row>
    <row r="79" spans="2:23">
      <c r="C79" s="33"/>
      <c r="D79" s="32"/>
      <c r="E79" s="41"/>
      <c r="F79" s="79"/>
      <c r="G79" s="79"/>
    </row>
    <row r="80" spans="2:23">
      <c r="C80" s="33"/>
      <c r="D80" s="32"/>
      <c r="E80" s="41"/>
      <c r="F80" s="79"/>
      <c r="G80" s="79"/>
    </row>
    <row r="81" spans="3:7">
      <c r="C81" s="33"/>
      <c r="D81" s="32"/>
      <c r="E81" s="41"/>
      <c r="F81" s="79"/>
      <c r="G81" s="79"/>
    </row>
    <row r="82" spans="3:7">
      <c r="C82" s="33"/>
      <c r="D82" s="32"/>
      <c r="E82" s="41"/>
      <c r="F82" s="79"/>
      <c r="G82" s="80"/>
    </row>
    <row r="83" spans="3:7">
      <c r="C83" s="33"/>
      <c r="D83" s="32"/>
      <c r="E83" s="41"/>
      <c r="F83" s="79"/>
      <c r="G83" s="79"/>
    </row>
    <row r="84" spans="3:7">
      <c r="C84" s="33"/>
      <c r="D84" s="32"/>
      <c r="E84" s="41"/>
      <c r="F84" s="79"/>
      <c r="G84" s="79"/>
    </row>
    <row r="85" spans="3:7">
      <c r="C85" s="33"/>
      <c r="D85" s="32"/>
      <c r="E85" s="41"/>
      <c r="F85" s="79"/>
      <c r="G85" s="79"/>
    </row>
  </sheetData>
  <mergeCells count="4">
    <mergeCell ref="B6:C6"/>
    <mergeCell ref="B7:B9"/>
    <mergeCell ref="C7:C9"/>
    <mergeCell ref="D7:D9"/>
  </mergeCells>
  <pageMargins left="0.7" right="0.7" top="0.75" bottom="0.75" header="0.3" footer="0.3"/>
  <pageSetup paperSize="9" orientation="portrait" r:id="rId1"/>
  <headerFooter>
    <oddFooter>&amp;C&amp;1#&amp;"Calibri"&amp;10&amp;K000000[UNCLASSIFIED]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929AD-283D-41A6-98B9-E4FCF6021C1B}">
  <dimension ref="B2:H178"/>
  <sheetViews>
    <sheetView topLeftCell="A19" workbookViewId="0">
      <selection activeCell="G21" sqref="G21:G31"/>
    </sheetView>
  </sheetViews>
  <sheetFormatPr defaultColWidth="9.1796875" defaultRowHeight="14.5"/>
  <cols>
    <col min="1" max="1" width="9.1796875" style="1"/>
    <col min="2" max="2" width="12" style="1" customWidth="1"/>
    <col min="3" max="3" width="16.81640625" style="1" customWidth="1"/>
    <col min="4" max="4" width="9.1796875" style="1"/>
    <col min="5" max="5" width="1.453125" style="1" customWidth="1"/>
    <col min="6" max="6" width="26.7265625" style="1" customWidth="1"/>
    <col min="7" max="7" width="33.453125" style="1" bestFit="1" customWidth="1"/>
    <col min="8" max="8" width="13.1796875" style="1" bestFit="1" customWidth="1"/>
    <col min="9" max="16384" width="9.1796875" style="1"/>
  </cols>
  <sheetData>
    <row r="2" spans="2:8" s="21" customFormat="1">
      <c r="B2" s="10" t="s">
        <v>132</v>
      </c>
      <c r="C2" s="10"/>
      <c r="D2" s="10"/>
      <c r="E2" s="10"/>
      <c r="F2" s="10"/>
      <c r="G2" s="10"/>
    </row>
    <row r="4" spans="2:8">
      <c r="B4" s="1" t="s">
        <v>99</v>
      </c>
    </row>
    <row r="5" spans="2:8">
      <c r="B5" s="1" t="s">
        <v>100</v>
      </c>
    </row>
    <row r="7" spans="2:8">
      <c r="B7" s="89" t="s">
        <v>90</v>
      </c>
      <c r="C7" s="89" t="s">
        <v>103</v>
      </c>
      <c r="D7" s="89" t="s">
        <v>17</v>
      </c>
      <c r="E7" s="4"/>
      <c r="F7" s="49" t="s">
        <v>111</v>
      </c>
      <c r="G7" s="49" t="s">
        <v>111</v>
      </c>
    </row>
    <row r="8" spans="2:8" ht="15" customHeight="1">
      <c r="B8" s="89"/>
      <c r="C8" s="89"/>
      <c r="D8" s="89"/>
      <c r="E8" s="4"/>
      <c r="F8" s="50" t="s">
        <v>114</v>
      </c>
      <c r="G8" s="50" t="s">
        <v>120</v>
      </c>
    </row>
    <row r="9" spans="2:8" ht="15" customHeight="1">
      <c r="B9" s="89"/>
      <c r="C9" s="89"/>
      <c r="D9" s="89"/>
      <c r="E9" s="4"/>
      <c r="F9" s="35" t="s">
        <v>172</v>
      </c>
      <c r="G9" s="35" t="s">
        <v>172</v>
      </c>
      <c r="H9" s="33"/>
    </row>
    <row r="10" spans="2:8" ht="15" customHeight="1">
      <c r="B10" s="1" t="s">
        <v>94</v>
      </c>
      <c r="C10" s="1" t="s">
        <v>35</v>
      </c>
      <c r="D10" s="72" t="s">
        <v>133</v>
      </c>
      <c r="E10" s="72"/>
      <c r="F10" s="73">
        <v>10.647</v>
      </c>
      <c r="G10" s="76">
        <f>F10/SUM(F10:F20)</f>
        <v>4.2250000000000003E-2</v>
      </c>
      <c r="H10" s="76"/>
    </row>
    <row r="11" spans="2:8" ht="15" customHeight="1">
      <c r="B11" s="1" t="s">
        <v>94</v>
      </c>
      <c r="C11" s="1" t="s">
        <v>35</v>
      </c>
      <c r="D11" s="72" t="s">
        <v>134</v>
      </c>
      <c r="E11" s="72"/>
      <c r="F11" s="73">
        <v>24.873000000000001</v>
      </c>
      <c r="G11" s="76">
        <f>F11/SUM(F10:F20)</f>
        <v>9.8702380952380958E-2</v>
      </c>
      <c r="H11" s="76"/>
    </row>
    <row r="12" spans="2:8" ht="15" customHeight="1">
      <c r="B12" s="1" t="s">
        <v>94</v>
      </c>
      <c r="C12" s="1" t="s">
        <v>35</v>
      </c>
      <c r="D12" s="72" t="s">
        <v>135</v>
      </c>
      <c r="E12" s="72"/>
      <c r="F12" s="73">
        <v>31.140999999999998</v>
      </c>
      <c r="G12" s="76">
        <f>F12/SUM(F10:F20)</f>
        <v>0.12357539682539682</v>
      </c>
      <c r="H12" s="76"/>
    </row>
    <row r="13" spans="2:8" ht="15" customHeight="1">
      <c r="B13" s="1" t="s">
        <v>94</v>
      </c>
      <c r="C13" s="1" t="s">
        <v>35</v>
      </c>
      <c r="D13" s="72" t="s">
        <v>136</v>
      </c>
      <c r="E13" s="72"/>
      <c r="F13" s="73">
        <v>26.747</v>
      </c>
      <c r="G13" s="76">
        <f>F13/SUM(F10:F20)</f>
        <v>0.10613888888888889</v>
      </c>
      <c r="H13" s="76"/>
    </row>
    <row r="14" spans="2:8" ht="15" customHeight="1">
      <c r="B14" s="1" t="s">
        <v>94</v>
      </c>
      <c r="C14" s="1" t="s">
        <v>35</v>
      </c>
      <c r="D14" s="72" t="s">
        <v>137</v>
      </c>
      <c r="E14" s="72"/>
      <c r="F14" s="73">
        <v>24.251999999999999</v>
      </c>
      <c r="G14" s="76">
        <f>F14/SUM(F10:F20)</f>
        <v>9.6238095238095234E-2</v>
      </c>
      <c r="H14" s="76"/>
    </row>
    <row r="15" spans="2:8" ht="15" customHeight="1">
      <c r="B15" s="1" t="s">
        <v>94</v>
      </c>
      <c r="C15" s="1" t="s">
        <v>35</v>
      </c>
      <c r="D15" s="72" t="s">
        <v>138</v>
      </c>
      <c r="E15" s="72"/>
      <c r="F15" s="73">
        <v>23.815000000000001</v>
      </c>
      <c r="G15" s="76">
        <f>F15/SUM(F10:F20)</f>
        <v>9.4503968253968257E-2</v>
      </c>
      <c r="H15" s="76"/>
    </row>
    <row r="16" spans="2:8" ht="15" customHeight="1">
      <c r="B16" s="1" t="s">
        <v>94</v>
      </c>
      <c r="C16" s="1" t="s">
        <v>35</v>
      </c>
      <c r="D16" s="72" t="s">
        <v>139</v>
      </c>
      <c r="E16" s="72"/>
      <c r="F16" s="73">
        <v>26.972999999999999</v>
      </c>
      <c r="G16" s="76">
        <f>F16/SUM(F10:F20)</f>
        <v>0.10703571428571428</v>
      </c>
      <c r="H16" s="76"/>
    </row>
    <row r="17" spans="2:8" ht="15" customHeight="1">
      <c r="B17" s="1" t="s">
        <v>94</v>
      </c>
      <c r="C17" s="1" t="s">
        <v>35</v>
      </c>
      <c r="D17" s="72" t="s">
        <v>140</v>
      </c>
      <c r="E17" s="72"/>
      <c r="F17" s="73">
        <v>25.678000000000001</v>
      </c>
      <c r="G17" s="76">
        <f>F17/SUM(F10:F20)</f>
        <v>0.1018968253968254</v>
      </c>
      <c r="H17" s="76"/>
    </row>
    <row r="18" spans="2:8" ht="15" customHeight="1">
      <c r="B18" s="1" t="s">
        <v>94</v>
      </c>
      <c r="C18" s="1" t="s">
        <v>35</v>
      </c>
      <c r="D18" s="72" t="s">
        <v>141</v>
      </c>
      <c r="E18" s="72"/>
      <c r="F18" s="73">
        <v>24.120999999999999</v>
      </c>
      <c r="G18" s="76">
        <f>F18/SUM((F10:F20))</f>
        <v>9.5718253968253966E-2</v>
      </c>
      <c r="H18" s="76"/>
    </row>
    <row r="19" spans="2:8" ht="15" customHeight="1">
      <c r="B19" s="1" t="s">
        <v>94</v>
      </c>
      <c r="C19" s="1" t="s">
        <v>35</v>
      </c>
      <c r="D19" s="72" t="s">
        <v>142</v>
      </c>
      <c r="E19" s="72"/>
      <c r="F19" s="73">
        <v>16.957999999999998</v>
      </c>
      <c r="G19" s="76">
        <f>F19/SUM(F10:F20)</f>
        <v>6.7293650793650781E-2</v>
      </c>
      <c r="H19" s="76"/>
    </row>
    <row r="20" spans="2:8" ht="15" customHeight="1">
      <c r="B20" s="1" t="s">
        <v>94</v>
      </c>
      <c r="C20" s="1" t="s">
        <v>35</v>
      </c>
      <c r="D20" s="72" t="s">
        <v>143</v>
      </c>
      <c r="E20" s="72"/>
      <c r="F20" s="73">
        <v>16.795000000000002</v>
      </c>
      <c r="G20" s="76">
        <f>F20/SUM(F10:F20)</f>
        <v>6.6646825396825399E-2</v>
      </c>
      <c r="H20" s="76"/>
    </row>
    <row r="21" spans="2:8" ht="15" customHeight="1">
      <c r="B21" s="1" t="s">
        <v>94</v>
      </c>
      <c r="C21" s="1" t="s">
        <v>52</v>
      </c>
      <c r="D21" s="72" t="s">
        <v>133</v>
      </c>
      <c r="E21" s="72"/>
      <c r="F21" s="73">
        <v>4.7430000000000003</v>
      </c>
      <c r="G21" s="76">
        <f>F21/SUM(F21:F31)</f>
        <v>5.5151162790697671E-2</v>
      </c>
      <c r="H21" s="76"/>
    </row>
    <row r="22" spans="2:8" ht="15" customHeight="1">
      <c r="B22" s="1" t="s">
        <v>94</v>
      </c>
      <c r="C22" s="1" t="s">
        <v>52</v>
      </c>
      <c r="D22" s="72" t="s">
        <v>134</v>
      </c>
      <c r="E22" s="72"/>
      <c r="F22" s="73">
        <v>9.7970000000000006</v>
      </c>
      <c r="G22" s="76">
        <f>F22/SUM(F21:F31)</f>
        <v>0.11391860465116278</v>
      </c>
      <c r="H22" s="76"/>
    </row>
    <row r="23" spans="2:8" ht="15" customHeight="1">
      <c r="B23" s="1" t="s">
        <v>94</v>
      </c>
      <c r="C23" s="1" t="s">
        <v>52</v>
      </c>
      <c r="D23" s="72" t="s">
        <v>135</v>
      </c>
      <c r="E23" s="72"/>
      <c r="F23" s="73">
        <v>11.227</v>
      </c>
      <c r="G23" s="76">
        <f>F23/SUM(F21:F31)</f>
        <v>0.13054651162790695</v>
      </c>
      <c r="H23" s="76"/>
    </row>
    <row r="24" spans="2:8" ht="15" customHeight="1">
      <c r="B24" s="1" t="s">
        <v>94</v>
      </c>
      <c r="C24" s="1" t="s">
        <v>52</v>
      </c>
      <c r="D24" s="72" t="s">
        <v>136</v>
      </c>
      <c r="E24" s="72"/>
      <c r="F24" s="73">
        <v>9.7330000000000005</v>
      </c>
      <c r="G24" s="76">
        <f>F24/SUM(F21:F31)</f>
        <v>0.11317441860465115</v>
      </c>
      <c r="H24" s="76"/>
    </row>
    <row r="25" spans="2:8" ht="15" customHeight="1">
      <c r="B25" s="1" t="s">
        <v>94</v>
      </c>
      <c r="C25" s="1" t="s">
        <v>52</v>
      </c>
      <c r="D25" s="72" t="s">
        <v>137</v>
      </c>
      <c r="E25" s="72"/>
      <c r="F25" s="73">
        <v>8.6620000000000008</v>
      </c>
      <c r="G25" s="76">
        <f>F25/SUM(F21:F31)</f>
        <v>0.10072093023255813</v>
      </c>
      <c r="H25" s="76"/>
    </row>
    <row r="26" spans="2:8" ht="15" customHeight="1">
      <c r="B26" s="1" t="s">
        <v>94</v>
      </c>
      <c r="C26" s="1" t="s">
        <v>52</v>
      </c>
      <c r="D26" s="72" t="s">
        <v>138</v>
      </c>
      <c r="E26" s="72"/>
      <c r="F26" s="73">
        <v>8.2789999999999999</v>
      </c>
      <c r="G26" s="76">
        <f>F26/SUM(F21:F31)</f>
        <v>9.6267441860465097E-2</v>
      </c>
      <c r="H26" s="76"/>
    </row>
    <row r="27" spans="2:8" ht="15" customHeight="1">
      <c r="B27" s="1" t="s">
        <v>94</v>
      </c>
      <c r="C27" s="1" t="s">
        <v>52</v>
      </c>
      <c r="D27" s="72" t="s">
        <v>139</v>
      </c>
      <c r="E27" s="72"/>
      <c r="F27" s="73">
        <v>9.0329999999999995</v>
      </c>
      <c r="G27" s="76">
        <f>F27/SUM(F21:F31)</f>
        <v>0.10503488372093021</v>
      </c>
      <c r="H27" s="76"/>
    </row>
    <row r="28" spans="2:8" ht="15" customHeight="1">
      <c r="B28" s="1" t="s">
        <v>94</v>
      </c>
      <c r="C28" s="1" t="s">
        <v>52</v>
      </c>
      <c r="D28" s="72" t="s">
        <v>140</v>
      </c>
      <c r="E28" s="72"/>
      <c r="F28" s="73">
        <v>8.5180000000000007</v>
      </c>
      <c r="G28" s="76">
        <f>F28/SUM(F21:F31)</f>
        <v>9.9046511627906966E-2</v>
      </c>
      <c r="H28" s="76"/>
    </row>
    <row r="29" spans="2:8" ht="15" customHeight="1">
      <c r="B29" s="1" t="s">
        <v>94</v>
      </c>
      <c r="C29" s="1" t="s">
        <v>52</v>
      </c>
      <c r="D29" s="72" t="s">
        <v>141</v>
      </c>
      <c r="E29" s="72"/>
      <c r="F29" s="73">
        <v>7.4379999999999997</v>
      </c>
      <c r="G29" s="76">
        <f>F29/SUM((F21:F31))</f>
        <v>8.6488372093023236E-2</v>
      </c>
      <c r="H29" s="76"/>
    </row>
    <row r="30" spans="2:8" ht="15" customHeight="1">
      <c r="B30" s="1" t="s">
        <v>94</v>
      </c>
      <c r="C30" s="1" t="s">
        <v>52</v>
      </c>
      <c r="D30" s="72" t="s">
        <v>142</v>
      </c>
      <c r="E30" s="72"/>
      <c r="F30" s="73">
        <v>4.7960000000000003</v>
      </c>
      <c r="G30" s="76">
        <f>F30/SUM(F21:F31)</f>
        <v>5.576744186046511E-2</v>
      </c>
      <c r="H30" s="33"/>
    </row>
    <row r="31" spans="2:8" ht="15" customHeight="1">
      <c r="B31" s="1" t="s">
        <v>94</v>
      </c>
      <c r="C31" s="1" t="s">
        <v>52</v>
      </c>
      <c r="D31" s="72" t="s">
        <v>143</v>
      </c>
      <c r="E31" s="72"/>
      <c r="F31" s="73">
        <v>3.774</v>
      </c>
      <c r="G31" s="76">
        <f>F31/SUM(F21:F31)</f>
        <v>4.3883720930232552E-2</v>
      </c>
      <c r="H31" s="33"/>
    </row>
    <row r="32" spans="2:8" ht="15" customHeight="1">
      <c r="B32" s="1" t="s">
        <v>94</v>
      </c>
      <c r="C32" s="1" t="s">
        <v>53</v>
      </c>
      <c r="D32" s="72" t="s">
        <v>133</v>
      </c>
      <c r="E32" s="72"/>
      <c r="F32" s="73">
        <v>9.8409999999999993</v>
      </c>
      <c r="G32" s="76">
        <f>F32/SUM(F32:F42)</f>
        <v>5.4977653631284921E-2</v>
      </c>
      <c r="H32" s="33"/>
    </row>
    <row r="33" spans="2:8" ht="15" customHeight="1">
      <c r="B33" s="1" t="s">
        <v>94</v>
      </c>
      <c r="C33" s="1" t="s">
        <v>53</v>
      </c>
      <c r="D33" s="72" t="s">
        <v>134</v>
      </c>
      <c r="E33" s="72"/>
      <c r="F33" s="73">
        <v>19.626999999999999</v>
      </c>
      <c r="G33" s="76">
        <f>F33/SUM(F32:F42)</f>
        <v>0.10964804469273744</v>
      </c>
      <c r="H33" s="33"/>
    </row>
    <row r="34" spans="2:8" ht="15" customHeight="1">
      <c r="B34" s="1" t="s">
        <v>94</v>
      </c>
      <c r="C34" s="1" t="s">
        <v>53</v>
      </c>
      <c r="D34" s="72" t="s">
        <v>135</v>
      </c>
      <c r="E34" s="72"/>
      <c r="F34" s="73">
        <v>21.75</v>
      </c>
      <c r="G34" s="76">
        <f>F34/SUM(F32:F42)</f>
        <v>0.12150837988826818</v>
      </c>
      <c r="H34" s="33"/>
    </row>
    <row r="35" spans="2:8" ht="15" customHeight="1">
      <c r="B35" s="1" t="s">
        <v>94</v>
      </c>
      <c r="C35" s="1" t="s">
        <v>53</v>
      </c>
      <c r="D35" s="72" t="s">
        <v>136</v>
      </c>
      <c r="E35" s="72"/>
      <c r="F35" s="73">
        <v>19.282</v>
      </c>
      <c r="G35" s="76">
        <f>F35/SUM(F32:F42)</f>
        <v>0.10772067039106147</v>
      </c>
      <c r="H35" s="33"/>
    </row>
    <row r="36" spans="2:8" ht="15" customHeight="1">
      <c r="B36" s="1" t="s">
        <v>94</v>
      </c>
      <c r="C36" s="1" t="s">
        <v>53</v>
      </c>
      <c r="D36" s="72" t="s">
        <v>137</v>
      </c>
      <c r="E36" s="72"/>
      <c r="F36" s="73">
        <v>17.48</v>
      </c>
      <c r="G36" s="76">
        <f>F36/SUM(F32:F42)</f>
        <v>9.765363128491622E-2</v>
      </c>
      <c r="H36" s="33"/>
    </row>
    <row r="37" spans="2:8" ht="15" customHeight="1">
      <c r="B37" s="1" t="s">
        <v>94</v>
      </c>
      <c r="C37" s="1" t="s">
        <v>53</v>
      </c>
      <c r="D37" s="72" t="s">
        <v>138</v>
      </c>
      <c r="E37" s="72"/>
      <c r="F37" s="73">
        <v>17.343</v>
      </c>
      <c r="G37" s="76">
        <f>F37/SUM(F32:F42)</f>
        <v>9.6888268156424595E-2</v>
      </c>
      <c r="H37" s="33"/>
    </row>
    <row r="38" spans="2:8" ht="15" customHeight="1">
      <c r="B38" s="1" t="s">
        <v>94</v>
      </c>
      <c r="C38" s="1" t="s">
        <v>53</v>
      </c>
      <c r="D38" s="72" t="s">
        <v>139</v>
      </c>
      <c r="E38" s="72"/>
      <c r="F38" s="73">
        <v>18.994</v>
      </c>
      <c r="G38" s="76">
        <f>F38/SUM(F32:F42)</f>
        <v>0.10611173184357543</v>
      </c>
      <c r="H38" s="33"/>
    </row>
    <row r="39" spans="2:8" ht="15" customHeight="1">
      <c r="B39" s="1" t="s">
        <v>94</v>
      </c>
      <c r="C39" s="1" t="s">
        <v>53</v>
      </c>
      <c r="D39" s="72" t="s">
        <v>140</v>
      </c>
      <c r="E39" s="72"/>
      <c r="F39" s="73">
        <v>18.378</v>
      </c>
      <c r="G39" s="76">
        <f>F39/SUM(F32:F42)</f>
        <v>0.10267039106145254</v>
      </c>
      <c r="H39" s="33"/>
    </row>
    <row r="40" spans="2:8" ht="15" customHeight="1">
      <c r="B40" s="1" t="s">
        <v>94</v>
      </c>
      <c r="C40" s="1" t="s">
        <v>53</v>
      </c>
      <c r="D40" s="72" t="s">
        <v>141</v>
      </c>
      <c r="E40" s="72"/>
      <c r="F40" s="73">
        <v>16.594000000000001</v>
      </c>
      <c r="G40" s="76">
        <f>F40/SUM((F32:F42))</f>
        <v>9.2703910614525167E-2</v>
      </c>
      <c r="H40" s="33"/>
    </row>
    <row r="41" spans="2:8" ht="15" customHeight="1">
      <c r="B41" s="1" t="s">
        <v>94</v>
      </c>
      <c r="C41" s="1" t="s">
        <v>53</v>
      </c>
      <c r="D41" s="72" t="s">
        <v>142</v>
      </c>
      <c r="E41" s="72"/>
      <c r="F41" s="73">
        <v>10.968999999999999</v>
      </c>
      <c r="G41" s="76">
        <f>F41/SUM(F32:F42)</f>
        <v>6.1279329608938553E-2</v>
      </c>
      <c r="H41" s="33"/>
    </row>
    <row r="42" spans="2:8" ht="15" customHeight="1">
      <c r="B42" s="1" t="s">
        <v>94</v>
      </c>
      <c r="C42" s="1" t="s">
        <v>53</v>
      </c>
      <c r="D42" s="72" t="s">
        <v>143</v>
      </c>
      <c r="E42" s="72"/>
      <c r="F42" s="73">
        <v>8.7420000000000009</v>
      </c>
      <c r="G42" s="76">
        <f>F42/SUM(F32:F42)</f>
        <v>4.8837988826815656E-2</v>
      </c>
      <c r="H42" s="33"/>
    </row>
    <row r="43" spans="2:8" ht="15" customHeight="1">
      <c r="B43" s="1" t="s">
        <v>94</v>
      </c>
      <c r="C43" s="1" t="s">
        <v>54</v>
      </c>
      <c r="D43" s="72" t="s">
        <v>133</v>
      </c>
      <c r="E43" s="72"/>
      <c r="F43" s="73">
        <v>5.1710000000000003</v>
      </c>
      <c r="G43" s="76">
        <f>F43/SUM(F43:F53)</f>
        <v>4.7440366972477069E-2</v>
      </c>
      <c r="H43" s="33"/>
    </row>
    <row r="44" spans="2:8" ht="15" customHeight="1">
      <c r="B44" s="1" t="s">
        <v>94</v>
      </c>
      <c r="C44" s="1" t="s">
        <v>54</v>
      </c>
      <c r="D44" s="72" t="s">
        <v>134</v>
      </c>
      <c r="E44" s="72"/>
      <c r="F44" s="73">
        <v>11.789</v>
      </c>
      <c r="G44" s="76">
        <f>F44/SUM(F43:F53)</f>
        <v>0.10815596330275229</v>
      </c>
      <c r="H44" s="33"/>
    </row>
    <row r="45" spans="2:8" ht="15" customHeight="1">
      <c r="B45" s="1" t="s">
        <v>94</v>
      </c>
      <c r="C45" s="1" t="s">
        <v>54</v>
      </c>
      <c r="D45" s="72" t="s">
        <v>135</v>
      </c>
      <c r="E45" s="72"/>
      <c r="F45" s="73">
        <v>13.558</v>
      </c>
      <c r="G45" s="76">
        <f>F45/SUM(F43:F53)</f>
        <v>0.12438532110091743</v>
      </c>
      <c r="H45" s="33"/>
    </row>
    <row r="46" spans="2:8" ht="15" customHeight="1">
      <c r="B46" s="1" t="s">
        <v>94</v>
      </c>
      <c r="C46" s="1" t="s">
        <v>54</v>
      </c>
      <c r="D46" s="72" t="s">
        <v>136</v>
      </c>
      <c r="E46" s="72"/>
      <c r="F46" s="73">
        <v>12.17</v>
      </c>
      <c r="G46" s="76">
        <f>F46/SUM(F43:F53)</f>
        <v>0.11165137614678899</v>
      </c>
      <c r="H46" s="33"/>
    </row>
    <row r="47" spans="2:8" ht="15" customHeight="1">
      <c r="B47" s="1" t="s">
        <v>94</v>
      </c>
      <c r="C47" s="1" t="s">
        <v>54</v>
      </c>
      <c r="D47" s="72" t="s">
        <v>137</v>
      </c>
      <c r="E47" s="72"/>
      <c r="F47" s="73">
        <v>11.798</v>
      </c>
      <c r="G47" s="76">
        <f>F47/SUM(F43:F53)</f>
        <v>0.10823853211009174</v>
      </c>
      <c r="H47" s="33"/>
    </row>
    <row r="48" spans="2:8" ht="15" customHeight="1">
      <c r="B48" s="1" t="s">
        <v>94</v>
      </c>
      <c r="C48" s="1" t="s">
        <v>54</v>
      </c>
      <c r="D48" s="72" t="s">
        <v>138</v>
      </c>
      <c r="E48" s="72"/>
      <c r="F48" s="73">
        <v>10.596</v>
      </c>
      <c r="G48" s="76">
        <f>F48/SUM(F43:F53)</f>
        <v>9.7211009174311927E-2</v>
      </c>
      <c r="H48" s="33"/>
    </row>
    <row r="49" spans="2:8" ht="15" customHeight="1">
      <c r="B49" s="1" t="s">
        <v>94</v>
      </c>
      <c r="C49" s="1" t="s">
        <v>54</v>
      </c>
      <c r="D49" s="72" t="s">
        <v>139</v>
      </c>
      <c r="E49" s="72"/>
      <c r="F49" s="73">
        <v>11.343999999999999</v>
      </c>
      <c r="G49" s="76">
        <f>F49/SUM(F43:F53)</f>
        <v>0.10407339449541284</v>
      </c>
      <c r="H49" s="33"/>
    </row>
    <row r="50" spans="2:8" ht="15" customHeight="1">
      <c r="B50" s="1" t="s">
        <v>94</v>
      </c>
      <c r="C50" s="1" t="s">
        <v>54</v>
      </c>
      <c r="D50" s="72" t="s">
        <v>140</v>
      </c>
      <c r="E50" s="72"/>
      <c r="F50" s="73">
        <v>10.782999999999999</v>
      </c>
      <c r="G50" s="76">
        <f>F50/SUM(F43:F53)</f>
        <v>9.8926605504587151E-2</v>
      </c>
      <c r="H50" s="33"/>
    </row>
    <row r="51" spans="2:8" ht="15" customHeight="1">
      <c r="B51" s="1" t="s">
        <v>94</v>
      </c>
      <c r="C51" s="1" t="s">
        <v>54</v>
      </c>
      <c r="D51" s="72" t="s">
        <v>141</v>
      </c>
      <c r="E51" s="72"/>
      <c r="F51" s="73">
        <v>10.221</v>
      </c>
      <c r="G51" s="76">
        <f>F51/SUM((F43:F53))</f>
        <v>9.377064220183487E-2</v>
      </c>
      <c r="H51" s="33"/>
    </row>
    <row r="52" spans="2:8" ht="15" customHeight="1">
      <c r="B52" s="1" t="s">
        <v>94</v>
      </c>
      <c r="C52" s="1" t="s">
        <v>54</v>
      </c>
      <c r="D52" s="72" t="s">
        <v>142</v>
      </c>
      <c r="E52" s="72"/>
      <c r="F52" s="73">
        <v>6.9820000000000002</v>
      </c>
      <c r="G52" s="76">
        <f>F52/SUM(F43:F53)</f>
        <v>6.4055045871559635E-2</v>
      </c>
      <c r="H52" s="33"/>
    </row>
    <row r="53" spans="2:8" ht="15" customHeight="1">
      <c r="B53" s="1" t="s">
        <v>94</v>
      </c>
      <c r="C53" s="1" t="s">
        <v>54</v>
      </c>
      <c r="D53" s="72" t="s">
        <v>143</v>
      </c>
      <c r="E53" s="72"/>
      <c r="F53" s="73">
        <v>4.5880000000000001</v>
      </c>
      <c r="G53" s="76">
        <f>F53/SUM(F43:F53)</f>
        <v>4.2091743119266056E-2</v>
      </c>
      <c r="H53" s="33"/>
    </row>
    <row r="54" spans="2:8" ht="15" customHeight="1">
      <c r="B54" s="1" t="s">
        <v>95</v>
      </c>
      <c r="C54" s="1" t="s">
        <v>35</v>
      </c>
      <c r="D54" s="72" t="s">
        <v>133</v>
      </c>
      <c r="E54" s="72"/>
      <c r="F54" s="73">
        <v>163.91800000000001</v>
      </c>
      <c r="G54" s="76">
        <f>F54/SUM(F54:F64)</f>
        <v>4.3376025403545911E-2</v>
      </c>
      <c r="H54" s="33"/>
    </row>
    <row r="55" spans="2:8" ht="15" customHeight="1">
      <c r="B55" s="1" t="s">
        <v>95</v>
      </c>
      <c r="C55" s="1" t="s">
        <v>35</v>
      </c>
      <c r="D55" s="72" t="s">
        <v>134</v>
      </c>
      <c r="E55" s="72"/>
      <c r="F55" s="73">
        <v>346.88400000000001</v>
      </c>
      <c r="G55" s="76">
        <f>F55/SUM(F54:F64)</f>
        <v>9.1792537708388452E-2</v>
      </c>
      <c r="H55" s="33"/>
    </row>
    <row r="56" spans="2:8" ht="15" customHeight="1">
      <c r="B56" s="1" t="s">
        <v>95</v>
      </c>
      <c r="C56" s="1" t="s">
        <v>35</v>
      </c>
      <c r="D56" s="72" t="s">
        <v>135</v>
      </c>
      <c r="E56" s="72"/>
      <c r="F56" s="73">
        <v>425.97500000000002</v>
      </c>
      <c r="G56" s="76">
        <f>F56/SUM(F54:F64)</f>
        <v>0.11272161947605186</v>
      </c>
      <c r="H56" s="33"/>
    </row>
    <row r="57" spans="2:8" ht="15" customHeight="1">
      <c r="B57" s="1" t="s">
        <v>95</v>
      </c>
      <c r="C57" s="1" t="s">
        <v>35</v>
      </c>
      <c r="D57" s="72" t="s">
        <v>136</v>
      </c>
      <c r="E57" s="72"/>
      <c r="F57" s="73">
        <v>353.68900000000002</v>
      </c>
      <c r="G57" s="76">
        <f>F57/SUM(F54:F64)</f>
        <v>9.3593278645144218E-2</v>
      </c>
      <c r="H57" s="33"/>
    </row>
    <row r="58" spans="2:8" ht="15" customHeight="1">
      <c r="B58" s="1" t="s">
        <v>95</v>
      </c>
      <c r="C58" s="1" t="s">
        <v>35</v>
      </c>
      <c r="D58" s="72" t="s">
        <v>137</v>
      </c>
      <c r="E58" s="72"/>
      <c r="F58" s="73">
        <v>312.72300000000001</v>
      </c>
      <c r="G58" s="76">
        <f>F58/SUM(F54:F64)</f>
        <v>8.2752844667901559E-2</v>
      </c>
      <c r="H58" s="33"/>
    </row>
    <row r="59" spans="2:8" ht="15" customHeight="1">
      <c r="B59" s="1" t="s">
        <v>95</v>
      </c>
      <c r="C59" s="1" t="s">
        <v>35</v>
      </c>
      <c r="D59" s="72" t="s">
        <v>138</v>
      </c>
      <c r="E59" s="72"/>
      <c r="F59" s="73">
        <v>327.94</v>
      </c>
      <c r="G59" s="76">
        <f>F59/SUM(F54:F64)</f>
        <v>8.6779571315162729E-2</v>
      </c>
      <c r="H59" s="33"/>
    </row>
    <row r="60" spans="2:8" ht="15" customHeight="1">
      <c r="B60" s="1" t="s">
        <v>95</v>
      </c>
      <c r="C60" s="1" t="s">
        <v>35</v>
      </c>
      <c r="D60" s="72" t="s">
        <v>139</v>
      </c>
      <c r="E60" s="72"/>
      <c r="F60" s="73">
        <v>402.327</v>
      </c>
      <c r="G60" s="76">
        <f>F60/SUM(F54:F64)</f>
        <v>0.1064638793331569</v>
      </c>
      <c r="H60" s="33"/>
    </row>
    <row r="61" spans="2:8" ht="15" customHeight="1">
      <c r="B61" s="1" t="s">
        <v>95</v>
      </c>
      <c r="C61" s="1" t="s">
        <v>35</v>
      </c>
      <c r="D61" s="72" t="s">
        <v>140</v>
      </c>
      <c r="E61" s="72"/>
      <c r="F61" s="73">
        <v>402.80900000000003</v>
      </c>
      <c r="G61" s="76">
        <f>F61/SUM(F54:F64)</f>
        <v>0.10659142630325483</v>
      </c>
      <c r="H61" s="33"/>
    </row>
    <row r="62" spans="2:8" ht="15" customHeight="1">
      <c r="B62" s="1" t="s">
        <v>95</v>
      </c>
      <c r="C62" s="1" t="s">
        <v>35</v>
      </c>
      <c r="D62" s="72" t="s">
        <v>141</v>
      </c>
      <c r="E62" s="72"/>
      <c r="F62" s="73">
        <v>394.952</v>
      </c>
      <c r="G62" s="76">
        <f>F62/SUM((F54:F64))</f>
        <v>0.10451230484255093</v>
      </c>
      <c r="H62" s="33"/>
    </row>
    <row r="63" spans="2:8" ht="15" customHeight="1">
      <c r="B63" s="1" t="s">
        <v>95</v>
      </c>
      <c r="C63" s="1" t="s">
        <v>35</v>
      </c>
      <c r="D63" s="72" t="s">
        <v>142</v>
      </c>
      <c r="E63" s="72"/>
      <c r="F63" s="73">
        <v>303.57499999999999</v>
      </c>
      <c r="G63" s="76">
        <f>F63/SUM(F54:F64)</f>
        <v>8.0332098438740396E-2</v>
      </c>
      <c r="H63" s="33"/>
    </row>
    <row r="64" spans="2:8" ht="15" customHeight="1">
      <c r="B64" s="1" t="s">
        <v>95</v>
      </c>
      <c r="C64" s="1" t="s">
        <v>35</v>
      </c>
      <c r="D64" s="72" t="s">
        <v>143</v>
      </c>
      <c r="E64" s="72"/>
      <c r="F64" s="73">
        <v>344.20800000000003</v>
      </c>
      <c r="G64" s="76">
        <f>F64/SUM(F54:F64)</f>
        <v>9.1084413866102137E-2</v>
      </c>
      <c r="H64" s="33"/>
    </row>
    <row r="65" spans="2:8" ht="15" customHeight="1">
      <c r="B65" s="1" t="s">
        <v>95</v>
      </c>
      <c r="C65" s="1" t="s">
        <v>52</v>
      </c>
      <c r="D65" s="72" t="s">
        <v>133</v>
      </c>
      <c r="E65" s="72"/>
      <c r="F65" s="73">
        <v>95.534000000000006</v>
      </c>
      <c r="G65" s="76">
        <f>F65/SUM(F65:F75)</f>
        <v>0.10141613588110404</v>
      </c>
      <c r="H65" s="33"/>
    </row>
    <row r="66" spans="2:8" ht="15" customHeight="1">
      <c r="B66" s="1" t="s">
        <v>95</v>
      </c>
      <c r="C66" s="1" t="s">
        <v>52</v>
      </c>
      <c r="D66" s="72" t="s">
        <v>134</v>
      </c>
      <c r="E66" s="72"/>
      <c r="F66" s="73">
        <v>148.285</v>
      </c>
      <c r="G66" s="76">
        <f>F66/SUM(F65:F75)</f>
        <v>0.15741507430997875</v>
      </c>
      <c r="H66" s="33"/>
    </row>
    <row r="67" spans="2:8" ht="15" customHeight="1">
      <c r="B67" s="1" t="s">
        <v>95</v>
      </c>
      <c r="C67" s="1" t="s">
        <v>52</v>
      </c>
      <c r="D67" s="72" t="s">
        <v>135</v>
      </c>
      <c r="E67" s="72"/>
      <c r="F67" s="73">
        <v>148.411</v>
      </c>
      <c r="G67" s="76">
        <f>F67/SUM(F65:F75)</f>
        <v>0.1575488322717622</v>
      </c>
      <c r="H67" s="33"/>
    </row>
    <row r="68" spans="2:8" ht="15" customHeight="1">
      <c r="B68" s="1" t="s">
        <v>95</v>
      </c>
      <c r="C68" s="1" t="s">
        <v>52</v>
      </c>
      <c r="D68" s="72" t="s">
        <v>136</v>
      </c>
      <c r="E68" s="72"/>
      <c r="F68" s="73">
        <v>102.126</v>
      </c>
      <c r="G68" s="76">
        <f>F68/SUM(F65:F75)</f>
        <v>0.10841401273885351</v>
      </c>
      <c r="H68" s="33"/>
    </row>
    <row r="69" spans="2:8" ht="15" customHeight="1">
      <c r="B69" s="1" t="s">
        <v>95</v>
      </c>
      <c r="C69" s="1" t="s">
        <v>52</v>
      </c>
      <c r="D69" s="72" t="s">
        <v>137</v>
      </c>
      <c r="E69" s="72"/>
      <c r="F69" s="73">
        <v>78.001999999999995</v>
      </c>
      <c r="G69" s="76">
        <f>F69/SUM(F65:F75)</f>
        <v>8.2804670912951156E-2</v>
      </c>
      <c r="H69" s="33"/>
    </row>
    <row r="70" spans="2:8" ht="15" customHeight="1">
      <c r="B70" s="1" t="s">
        <v>95</v>
      </c>
      <c r="C70" s="1" t="s">
        <v>52</v>
      </c>
      <c r="D70" s="72" t="s">
        <v>138</v>
      </c>
      <c r="E70" s="72"/>
      <c r="F70" s="73">
        <v>70.992000000000004</v>
      </c>
      <c r="G70" s="76">
        <f>F70/SUM(F65:F75)</f>
        <v>7.5363057324840763E-2</v>
      </c>
      <c r="H70" s="33"/>
    </row>
    <row r="71" spans="2:8" ht="15" customHeight="1">
      <c r="B71" s="1" t="s">
        <v>95</v>
      </c>
      <c r="C71" s="1" t="s">
        <v>52</v>
      </c>
      <c r="D71" s="72" t="s">
        <v>139</v>
      </c>
      <c r="E71" s="72"/>
      <c r="F71" s="73">
        <v>77.634</v>
      </c>
      <c r="G71" s="76">
        <f>F71/SUM(F65:F75)</f>
        <v>8.2414012738853501E-2</v>
      </c>
      <c r="H71" s="33"/>
    </row>
    <row r="72" spans="2:8" ht="15" customHeight="1">
      <c r="B72" s="1" t="s">
        <v>95</v>
      </c>
      <c r="C72" s="1" t="s">
        <v>52</v>
      </c>
      <c r="D72" s="72" t="s">
        <v>140</v>
      </c>
      <c r="E72" s="72"/>
      <c r="F72" s="73">
        <v>71.427000000000007</v>
      </c>
      <c r="G72" s="76">
        <f>F72/SUM(F65:F75)</f>
        <v>7.5824840764331214E-2</v>
      </c>
      <c r="H72" s="33"/>
    </row>
    <row r="73" spans="2:8" ht="15" customHeight="1">
      <c r="B73" s="1" t="s">
        <v>95</v>
      </c>
      <c r="C73" s="1" t="s">
        <v>52</v>
      </c>
      <c r="D73" s="72" t="s">
        <v>141</v>
      </c>
      <c r="E73" s="72"/>
      <c r="F73" s="73">
        <v>65.510000000000005</v>
      </c>
      <c r="G73" s="76">
        <f>F73/SUM((F65:F75))</f>
        <v>6.9543524416135885E-2</v>
      </c>
      <c r="H73" s="33"/>
    </row>
    <row r="74" spans="2:8" ht="15" customHeight="1">
      <c r="B74" s="1" t="s">
        <v>95</v>
      </c>
      <c r="C74" s="1" t="s">
        <v>52</v>
      </c>
      <c r="D74" s="72" t="s">
        <v>142</v>
      </c>
      <c r="E74" s="72"/>
      <c r="F74" s="73">
        <v>44.027000000000001</v>
      </c>
      <c r="G74" s="76">
        <f>F74/SUM(F65:F75)</f>
        <v>4.6737791932059451E-2</v>
      </c>
      <c r="H74" s="33"/>
    </row>
    <row r="75" spans="2:8" ht="15" customHeight="1">
      <c r="B75" s="1" t="s">
        <v>95</v>
      </c>
      <c r="C75" s="1" t="s">
        <v>52</v>
      </c>
      <c r="D75" s="72" t="s">
        <v>143</v>
      </c>
      <c r="E75" s="72"/>
      <c r="F75" s="73">
        <v>40.052</v>
      </c>
      <c r="G75" s="76">
        <f>F75/SUM(F65:F75)</f>
        <v>4.2518046709129509E-2</v>
      </c>
      <c r="H75" s="33"/>
    </row>
    <row r="76" spans="2:8" ht="15" customHeight="1">
      <c r="B76" s="1" t="s">
        <v>95</v>
      </c>
      <c r="C76" s="1" t="s">
        <v>53</v>
      </c>
      <c r="D76" s="72" t="s">
        <v>133</v>
      </c>
      <c r="E76" s="72"/>
      <c r="F76" s="73">
        <v>187.892</v>
      </c>
      <c r="G76" s="76">
        <f>F76/SUM(F76:F86)</f>
        <v>5.9667195935217535E-2</v>
      </c>
      <c r="H76" s="33"/>
    </row>
    <row r="77" spans="2:8" ht="15" customHeight="1">
      <c r="B77" s="1" t="s">
        <v>95</v>
      </c>
      <c r="C77" s="1" t="s">
        <v>53</v>
      </c>
      <c r="D77" s="72" t="s">
        <v>134</v>
      </c>
      <c r="E77" s="72"/>
      <c r="F77" s="73">
        <v>368.351</v>
      </c>
      <c r="G77" s="76">
        <f>F77/SUM(F76:F86)</f>
        <v>0.11697395998729757</v>
      </c>
      <c r="H77" s="33"/>
    </row>
    <row r="78" spans="2:8" ht="15" customHeight="1">
      <c r="B78" s="1" t="s">
        <v>95</v>
      </c>
      <c r="C78" s="1" t="s">
        <v>53</v>
      </c>
      <c r="D78" s="72" t="s">
        <v>135</v>
      </c>
      <c r="E78" s="72"/>
      <c r="F78" s="73">
        <v>397.3</v>
      </c>
      <c r="G78" s="76">
        <f>F78/SUM(F76:F86)</f>
        <v>0.1261670371546523</v>
      </c>
      <c r="H78" s="33"/>
    </row>
    <row r="79" spans="2:8" ht="15" customHeight="1">
      <c r="B79" s="1" t="s">
        <v>95</v>
      </c>
      <c r="C79" s="1" t="s">
        <v>53</v>
      </c>
      <c r="D79" s="72" t="s">
        <v>136</v>
      </c>
      <c r="E79" s="72"/>
      <c r="F79" s="73">
        <v>344.47399999999999</v>
      </c>
      <c r="G79" s="76">
        <f>F79/SUM(F76:F86)</f>
        <v>0.10939155287392824</v>
      </c>
      <c r="H79" s="33"/>
    </row>
    <row r="80" spans="2:8" ht="15" customHeight="1">
      <c r="B80" s="1" t="s">
        <v>95</v>
      </c>
      <c r="C80" s="1" t="s">
        <v>53</v>
      </c>
      <c r="D80" s="72" t="s">
        <v>137</v>
      </c>
      <c r="E80" s="72"/>
      <c r="F80" s="73">
        <v>303.15800000000002</v>
      </c>
      <c r="G80" s="76">
        <f>F80/SUM(F76:F86)</f>
        <v>9.6271197205462067E-2</v>
      </c>
      <c r="H80" s="33"/>
    </row>
    <row r="81" spans="2:8" ht="15" customHeight="1">
      <c r="B81" s="1" t="s">
        <v>95</v>
      </c>
      <c r="C81" s="1" t="s">
        <v>53</v>
      </c>
      <c r="D81" s="72" t="s">
        <v>138</v>
      </c>
      <c r="E81" s="72"/>
      <c r="F81" s="73">
        <v>294.238</v>
      </c>
      <c r="G81" s="76">
        <f>F81/SUM(F76:F86)</f>
        <v>9.3438551921244853E-2</v>
      </c>
      <c r="H81" s="33"/>
    </row>
    <row r="82" spans="2:8" ht="15" customHeight="1">
      <c r="B82" s="1" t="s">
        <v>95</v>
      </c>
      <c r="C82" s="1" t="s">
        <v>53</v>
      </c>
      <c r="D82" s="72" t="s">
        <v>139</v>
      </c>
      <c r="E82" s="72"/>
      <c r="F82" s="73">
        <v>320.17500000000001</v>
      </c>
      <c r="G82" s="76">
        <f>F82/SUM(F76:F86)</f>
        <v>0.10167513496348049</v>
      </c>
      <c r="H82" s="33"/>
    </row>
    <row r="83" spans="2:8" ht="15" customHeight="1">
      <c r="B83" s="1" t="s">
        <v>95</v>
      </c>
      <c r="C83" s="1" t="s">
        <v>53</v>
      </c>
      <c r="D83" s="72" t="s">
        <v>140</v>
      </c>
      <c r="E83" s="72"/>
      <c r="F83" s="73">
        <v>303.09100000000001</v>
      </c>
      <c r="G83" s="76">
        <f>F83/SUM(F76:F86)</f>
        <v>9.624992060971739E-2</v>
      </c>
      <c r="H83" s="33"/>
    </row>
    <row r="84" spans="2:8" ht="15" customHeight="1">
      <c r="B84" s="1" t="s">
        <v>95</v>
      </c>
      <c r="C84" s="1" t="s">
        <v>53</v>
      </c>
      <c r="D84" s="72" t="s">
        <v>141</v>
      </c>
      <c r="E84" s="72"/>
      <c r="F84" s="73">
        <v>275.49299999999999</v>
      </c>
      <c r="G84" s="76">
        <f>F84/SUM((F76:F86))</f>
        <v>8.7485868529691979E-2</v>
      </c>
      <c r="H84" s="33"/>
    </row>
    <row r="85" spans="2:8" ht="15" customHeight="1">
      <c r="B85" s="1" t="s">
        <v>95</v>
      </c>
      <c r="C85" s="1" t="s">
        <v>53</v>
      </c>
      <c r="D85" s="72" t="s">
        <v>142</v>
      </c>
      <c r="E85" s="72"/>
      <c r="F85" s="73">
        <v>195.91800000000001</v>
      </c>
      <c r="G85" s="76">
        <f>F85/SUM(F76:F86)</f>
        <v>6.2215941568751994E-2</v>
      </c>
      <c r="H85" s="33"/>
    </row>
    <row r="86" spans="2:8" ht="15" customHeight="1">
      <c r="B86" s="1" t="s">
        <v>95</v>
      </c>
      <c r="C86" s="1" t="s">
        <v>53</v>
      </c>
      <c r="D86" s="72" t="s">
        <v>143</v>
      </c>
      <c r="E86" s="72"/>
      <c r="F86" s="73">
        <v>158.91</v>
      </c>
      <c r="G86" s="76">
        <f>F86/SUM(F76:F86)</f>
        <v>5.046363925055574E-2</v>
      </c>
      <c r="H86" s="33"/>
    </row>
    <row r="87" spans="2:8" ht="15" customHeight="1">
      <c r="B87" s="1" t="s">
        <v>95</v>
      </c>
      <c r="C87" s="1" t="s">
        <v>54</v>
      </c>
      <c r="D87" s="72" t="s">
        <v>133</v>
      </c>
      <c r="E87" s="72"/>
      <c r="F87" s="73">
        <v>6.17</v>
      </c>
      <c r="G87" s="76">
        <f>F87/SUM(F87:F97)</f>
        <v>1.672086720867209E-2</v>
      </c>
      <c r="H87" s="33"/>
    </row>
    <row r="88" spans="2:8" ht="15" customHeight="1">
      <c r="B88" s="1" t="s">
        <v>95</v>
      </c>
      <c r="C88" s="1" t="s">
        <v>54</v>
      </c>
      <c r="D88" s="72" t="s">
        <v>134</v>
      </c>
      <c r="E88" s="72"/>
      <c r="F88" s="73">
        <v>22.006</v>
      </c>
      <c r="G88" s="76">
        <f>F88/SUM(F87:F97)</f>
        <v>5.9636856368563695E-2</v>
      </c>
      <c r="H88" s="33"/>
    </row>
    <row r="89" spans="2:8" ht="15" customHeight="1">
      <c r="B89" s="1" t="s">
        <v>95</v>
      </c>
      <c r="C89" s="1" t="s">
        <v>54</v>
      </c>
      <c r="D89" s="72" t="s">
        <v>135</v>
      </c>
      <c r="E89" s="72"/>
      <c r="F89" s="73">
        <v>36.655999999999999</v>
      </c>
      <c r="G89" s="76">
        <f>F89/SUM(F87:F97)</f>
        <v>9.9338753387533882E-2</v>
      </c>
      <c r="H89" s="33"/>
    </row>
    <row r="90" spans="2:8" ht="15" customHeight="1">
      <c r="B90" s="1" t="s">
        <v>95</v>
      </c>
      <c r="C90" s="1" t="s">
        <v>54</v>
      </c>
      <c r="D90" s="72" t="s">
        <v>136</v>
      </c>
      <c r="E90" s="72"/>
      <c r="F90" s="73">
        <v>41.387</v>
      </c>
      <c r="G90" s="76">
        <f>F90/SUM(F87:F97)</f>
        <v>0.11215989159891601</v>
      </c>
      <c r="H90" s="33"/>
    </row>
    <row r="91" spans="2:8" ht="15" customHeight="1">
      <c r="B91" s="1" t="s">
        <v>95</v>
      </c>
      <c r="C91" s="1" t="s">
        <v>54</v>
      </c>
      <c r="D91" s="72" t="s">
        <v>137</v>
      </c>
      <c r="E91" s="72"/>
      <c r="F91" s="73">
        <v>46.872999999999998</v>
      </c>
      <c r="G91" s="76">
        <f>F91/SUM(F87:F97)</f>
        <v>0.12702710027100272</v>
      </c>
      <c r="H91" s="33"/>
    </row>
    <row r="92" spans="2:8" ht="15" customHeight="1">
      <c r="B92" s="1" t="s">
        <v>95</v>
      </c>
      <c r="C92" s="1" t="s">
        <v>54</v>
      </c>
      <c r="D92" s="72" t="s">
        <v>138</v>
      </c>
      <c r="E92" s="72"/>
      <c r="F92" s="73">
        <v>41.344000000000001</v>
      </c>
      <c r="G92" s="76">
        <f>F92/SUM(F87:F97)</f>
        <v>0.11204336043360436</v>
      </c>
      <c r="H92" s="33"/>
    </row>
    <row r="93" spans="2:8" ht="15" customHeight="1">
      <c r="B93" s="1" t="s">
        <v>95</v>
      </c>
      <c r="C93" s="1" t="s">
        <v>54</v>
      </c>
      <c r="D93" s="72" t="s">
        <v>139</v>
      </c>
      <c r="E93" s="72"/>
      <c r="F93" s="73">
        <v>44.578000000000003</v>
      </c>
      <c r="G93" s="76">
        <f>F93/SUM(F87:F97)</f>
        <v>0.12080758807588078</v>
      </c>
      <c r="H93" s="33"/>
    </row>
    <row r="94" spans="2:8" ht="15" customHeight="1">
      <c r="B94" s="1" t="s">
        <v>95</v>
      </c>
      <c r="C94" s="1" t="s">
        <v>54</v>
      </c>
      <c r="D94" s="72" t="s">
        <v>140</v>
      </c>
      <c r="E94" s="72"/>
      <c r="F94" s="73">
        <v>45.055</v>
      </c>
      <c r="G94" s="76">
        <f>F94/SUM(F87:F97)</f>
        <v>0.12210027100271005</v>
      </c>
      <c r="H94" s="33"/>
    </row>
    <row r="95" spans="2:8" ht="15" customHeight="1">
      <c r="B95" s="1" t="s">
        <v>95</v>
      </c>
      <c r="C95" s="1" t="s">
        <v>54</v>
      </c>
      <c r="D95" s="72" t="s">
        <v>141</v>
      </c>
      <c r="E95" s="72"/>
      <c r="F95" s="73">
        <v>40.838999999999999</v>
      </c>
      <c r="G95" s="76">
        <f>F95/SUM((F87:F97))</f>
        <v>0.1106747967479675</v>
      </c>
      <c r="H95" s="33"/>
    </row>
    <row r="96" spans="2:8" ht="15" customHeight="1">
      <c r="B96" s="1" t="s">
        <v>95</v>
      </c>
      <c r="C96" s="1" t="s">
        <v>54</v>
      </c>
      <c r="D96" s="72" t="s">
        <v>142</v>
      </c>
      <c r="E96" s="72"/>
      <c r="F96" s="73">
        <v>28.016999999999999</v>
      </c>
      <c r="G96" s="76">
        <f>F96/SUM(F87:F97)</f>
        <v>7.5926829268292695E-2</v>
      </c>
      <c r="H96" s="33"/>
    </row>
    <row r="97" spans="2:8" ht="15" customHeight="1">
      <c r="B97" s="1" t="s">
        <v>95</v>
      </c>
      <c r="C97" s="1" t="s">
        <v>54</v>
      </c>
      <c r="D97" s="72" t="s">
        <v>143</v>
      </c>
      <c r="E97" s="72"/>
      <c r="F97" s="73">
        <v>16.074999999999999</v>
      </c>
      <c r="G97" s="76">
        <f>F97/SUM(F87:F97)</f>
        <v>4.3563685636856371E-2</v>
      </c>
      <c r="H97" s="33"/>
    </row>
    <row r="98" spans="2:8" ht="15" customHeight="1">
      <c r="B98" s="1" t="s">
        <v>96</v>
      </c>
      <c r="C98" s="1" t="s">
        <v>35</v>
      </c>
      <c r="D98" s="72" t="s">
        <v>133</v>
      </c>
      <c r="E98" s="72"/>
      <c r="F98" s="73">
        <v>559.202</v>
      </c>
      <c r="G98" s="76">
        <f>F98/SUM(F98:F108)</f>
        <v>5.2919655531371249E-2</v>
      </c>
      <c r="H98" s="33"/>
    </row>
    <row r="99" spans="2:8" ht="15" customHeight="1">
      <c r="B99" s="1" t="s">
        <v>96</v>
      </c>
      <c r="C99" s="1" t="s">
        <v>35</v>
      </c>
      <c r="D99" s="72" t="s">
        <v>134</v>
      </c>
      <c r="E99" s="72"/>
      <c r="F99" s="73">
        <v>1100.9480000000001</v>
      </c>
      <c r="G99" s="76">
        <f>F99/SUM(F98:F108)</f>
        <v>0.10418737579256175</v>
      </c>
      <c r="H99" s="33"/>
    </row>
    <row r="100" spans="2:8" ht="15" customHeight="1">
      <c r="B100" s="1" t="s">
        <v>96</v>
      </c>
      <c r="C100" s="1" t="s">
        <v>35</v>
      </c>
      <c r="D100" s="72" t="s">
        <v>135</v>
      </c>
      <c r="E100" s="72"/>
      <c r="F100" s="73">
        <v>1273.848</v>
      </c>
      <c r="G100" s="76">
        <f>F100/SUM(F98:F108)</f>
        <v>0.12054963565818112</v>
      </c>
      <c r="H100" s="33"/>
    </row>
    <row r="101" spans="2:8" ht="15" customHeight="1">
      <c r="B101" s="1" t="s">
        <v>96</v>
      </c>
      <c r="C101" s="1" t="s">
        <v>35</v>
      </c>
      <c r="D101" s="72" t="s">
        <v>136</v>
      </c>
      <c r="E101" s="72"/>
      <c r="F101" s="73">
        <v>1016.311</v>
      </c>
      <c r="G101" s="76">
        <f>F101/SUM(F98:F108)</f>
        <v>9.6177817734456328E-2</v>
      </c>
      <c r="H101" s="33"/>
    </row>
    <row r="102" spans="2:8" ht="15" customHeight="1">
      <c r="B102" s="1" t="s">
        <v>96</v>
      </c>
      <c r="C102" s="1" t="s">
        <v>35</v>
      </c>
      <c r="D102" s="72" t="s">
        <v>137</v>
      </c>
      <c r="E102" s="72"/>
      <c r="F102" s="73">
        <v>878.30100000000004</v>
      </c>
      <c r="G102" s="76">
        <f>F102/SUM(F98:F108)</f>
        <v>8.311734645594776E-2</v>
      </c>
      <c r="H102" s="33"/>
    </row>
    <row r="103" spans="2:8" ht="15" customHeight="1">
      <c r="B103" s="1" t="s">
        <v>96</v>
      </c>
      <c r="C103" s="1" t="s">
        <v>35</v>
      </c>
      <c r="D103" s="72" t="s">
        <v>138</v>
      </c>
      <c r="E103" s="72"/>
      <c r="F103" s="73">
        <v>897.20899999999995</v>
      </c>
      <c r="G103" s="76">
        <f>F103/SUM(F98:F108)</f>
        <v>8.4906690640673785E-2</v>
      </c>
      <c r="H103" s="33"/>
    </row>
    <row r="104" spans="2:8" ht="15" customHeight="1">
      <c r="B104" s="1" t="s">
        <v>96</v>
      </c>
      <c r="C104" s="1" t="s">
        <v>35</v>
      </c>
      <c r="D104" s="72" t="s">
        <v>139</v>
      </c>
      <c r="E104" s="72"/>
      <c r="F104" s="73">
        <v>1084.6279999999999</v>
      </c>
      <c r="G104" s="76">
        <f>F104/SUM(F98:F108)</f>
        <v>0.10264294501750733</v>
      </c>
      <c r="H104" s="33"/>
    </row>
    <row r="105" spans="2:8" ht="15" customHeight="1">
      <c r="B105" s="1" t="s">
        <v>96</v>
      </c>
      <c r="C105" s="1" t="s">
        <v>35</v>
      </c>
      <c r="D105" s="72" t="s">
        <v>140</v>
      </c>
      <c r="E105" s="72"/>
      <c r="F105" s="73">
        <v>1069.634</v>
      </c>
      <c r="G105" s="76">
        <f>F105/SUM(F98:F108)</f>
        <v>0.10122399924292609</v>
      </c>
      <c r="H105" s="33"/>
    </row>
    <row r="106" spans="2:8" ht="15" customHeight="1">
      <c r="B106" s="1" t="s">
        <v>96</v>
      </c>
      <c r="C106" s="1" t="s">
        <v>35</v>
      </c>
      <c r="D106" s="72" t="s">
        <v>141</v>
      </c>
      <c r="E106" s="72"/>
      <c r="F106" s="73">
        <v>1040.222</v>
      </c>
      <c r="G106" s="76">
        <f>F106/SUM((F98:F108))</f>
        <v>9.8440617015236112E-2</v>
      </c>
      <c r="H106" s="33"/>
    </row>
    <row r="107" spans="2:8" ht="15" customHeight="1">
      <c r="B107" s="1" t="s">
        <v>96</v>
      </c>
      <c r="C107" s="1" t="s">
        <v>35</v>
      </c>
      <c r="D107" s="72" t="s">
        <v>142</v>
      </c>
      <c r="E107" s="72"/>
      <c r="F107" s="73">
        <v>787.61699999999996</v>
      </c>
      <c r="G107" s="76">
        <f>F107/SUM(F98:F108)</f>
        <v>7.4535535156619662E-2</v>
      </c>
      <c r="H107" s="33"/>
    </row>
    <row r="108" spans="2:8" ht="15" customHeight="1">
      <c r="B108" s="1" t="s">
        <v>96</v>
      </c>
      <c r="C108" s="1" t="s">
        <v>35</v>
      </c>
      <c r="D108" s="72" t="s">
        <v>143</v>
      </c>
      <c r="E108" s="72"/>
      <c r="F108" s="73">
        <v>859.08</v>
      </c>
      <c r="G108" s="76">
        <f>F108/SUM(F98:F108)</f>
        <v>8.1298381754518784E-2</v>
      </c>
      <c r="H108" s="33"/>
    </row>
    <row r="109" spans="2:8" ht="15" customHeight="1">
      <c r="B109" s="1" t="s">
        <v>96</v>
      </c>
      <c r="C109" s="1" t="s">
        <v>52</v>
      </c>
      <c r="D109" s="72" t="s">
        <v>133</v>
      </c>
      <c r="E109" s="72"/>
      <c r="F109" s="73">
        <v>321.11</v>
      </c>
      <c r="G109" s="76">
        <f>F109/SUM(F109:F119)</f>
        <v>0.10646883289124667</v>
      </c>
      <c r="H109" s="33"/>
    </row>
    <row r="110" spans="2:8" ht="15" customHeight="1">
      <c r="B110" s="1" t="s">
        <v>96</v>
      </c>
      <c r="C110" s="1" t="s">
        <v>52</v>
      </c>
      <c r="D110" s="72" t="s">
        <v>134</v>
      </c>
      <c r="E110" s="72"/>
      <c r="F110" s="73">
        <v>483.113</v>
      </c>
      <c r="G110" s="76">
        <f>F110/SUM(F109:F119)</f>
        <v>0.16018335543766576</v>
      </c>
      <c r="H110" s="33"/>
    </row>
    <row r="111" spans="2:8" ht="15" customHeight="1">
      <c r="B111" s="1" t="s">
        <v>96</v>
      </c>
      <c r="C111" s="1" t="s">
        <v>52</v>
      </c>
      <c r="D111" s="72" t="s">
        <v>135</v>
      </c>
      <c r="E111" s="72"/>
      <c r="F111" s="73">
        <v>473.54500000000002</v>
      </c>
      <c r="G111" s="76">
        <f>F111/SUM(F109:F119)</f>
        <v>0.15701094164456231</v>
      </c>
      <c r="H111" s="33"/>
    </row>
    <row r="112" spans="2:8" ht="15" customHeight="1">
      <c r="B112" s="1" t="s">
        <v>96</v>
      </c>
      <c r="C112" s="1" t="s">
        <v>52</v>
      </c>
      <c r="D112" s="72" t="s">
        <v>136</v>
      </c>
      <c r="E112" s="72"/>
      <c r="F112" s="73">
        <v>331.88200000000001</v>
      </c>
      <c r="G112" s="76">
        <f>F112/SUM(F109:F119)</f>
        <v>0.11004045092838195</v>
      </c>
      <c r="H112" s="33"/>
    </row>
    <row r="113" spans="2:8" ht="15" customHeight="1">
      <c r="B113" s="1" t="s">
        <v>96</v>
      </c>
      <c r="C113" s="1" t="s">
        <v>52</v>
      </c>
      <c r="D113" s="72" t="s">
        <v>137</v>
      </c>
      <c r="E113" s="72"/>
      <c r="F113" s="73">
        <v>254.29400000000001</v>
      </c>
      <c r="G113" s="76">
        <f>F113/SUM(F109:F119)</f>
        <v>8.4314986737400524E-2</v>
      </c>
      <c r="H113" s="33"/>
    </row>
    <row r="114" spans="2:8" ht="15" customHeight="1">
      <c r="B114" s="1" t="s">
        <v>96</v>
      </c>
      <c r="C114" s="1" t="s">
        <v>52</v>
      </c>
      <c r="D114" s="72" t="s">
        <v>138</v>
      </c>
      <c r="E114" s="72"/>
      <c r="F114" s="73">
        <v>227.93700000000001</v>
      </c>
      <c r="G114" s="76">
        <f>F114/SUM(F109:F119)</f>
        <v>7.5575928381962851E-2</v>
      </c>
      <c r="H114" s="33"/>
    </row>
    <row r="115" spans="2:8" ht="15" customHeight="1">
      <c r="B115" s="1" t="s">
        <v>96</v>
      </c>
      <c r="C115" s="1" t="s">
        <v>52</v>
      </c>
      <c r="D115" s="72" t="s">
        <v>139</v>
      </c>
      <c r="E115" s="72"/>
      <c r="F115" s="73">
        <v>245.36</v>
      </c>
      <c r="G115" s="76">
        <f>F115/SUM(F109:F119)</f>
        <v>8.135278514588859E-2</v>
      </c>
      <c r="H115" s="33"/>
    </row>
    <row r="116" spans="2:8" ht="15" customHeight="1">
      <c r="B116" s="1" t="s">
        <v>96</v>
      </c>
      <c r="C116" s="1" t="s">
        <v>52</v>
      </c>
      <c r="D116" s="72" t="s">
        <v>140</v>
      </c>
      <c r="E116" s="72"/>
      <c r="F116" s="73">
        <v>226.19499999999999</v>
      </c>
      <c r="G116" s="76">
        <f>F116/SUM(F109:F119)</f>
        <v>7.4998342175066304E-2</v>
      </c>
      <c r="H116" s="33"/>
    </row>
    <row r="117" spans="2:8" ht="15" customHeight="1">
      <c r="B117" s="1" t="s">
        <v>96</v>
      </c>
      <c r="C117" s="1" t="s">
        <v>52</v>
      </c>
      <c r="D117" s="72" t="s">
        <v>141</v>
      </c>
      <c r="E117" s="72"/>
      <c r="F117" s="73">
        <v>201.81</v>
      </c>
      <c r="G117" s="76">
        <f>F117/SUM((F109:F119))</f>
        <v>6.6913129973474789E-2</v>
      </c>
      <c r="H117" s="33"/>
    </row>
    <row r="118" spans="2:8" ht="15" customHeight="1">
      <c r="B118" s="1" t="s">
        <v>96</v>
      </c>
      <c r="C118" s="1" t="s">
        <v>52</v>
      </c>
      <c r="D118" s="72" t="s">
        <v>142</v>
      </c>
      <c r="E118" s="72"/>
      <c r="F118" s="73">
        <v>136.553</v>
      </c>
      <c r="G118" s="76">
        <f>F118/SUM(F109:F119)</f>
        <v>4.5276193633952244E-2</v>
      </c>
      <c r="H118" s="33"/>
    </row>
    <row r="119" spans="2:8" ht="15" customHeight="1">
      <c r="B119" s="1" t="s">
        <v>96</v>
      </c>
      <c r="C119" s="1" t="s">
        <v>52</v>
      </c>
      <c r="D119" s="72" t="s">
        <v>143</v>
      </c>
      <c r="E119" s="72"/>
      <c r="F119" s="73">
        <v>114.20099999999999</v>
      </c>
      <c r="G119" s="76">
        <f>F119/SUM(F109:F119)</f>
        <v>3.7865053050397869E-2</v>
      </c>
      <c r="H119" s="33"/>
    </row>
    <row r="120" spans="2:8" ht="15" customHeight="1">
      <c r="B120" s="1" t="s">
        <v>96</v>
      </c>
      <c r="C120" s="1" t="s">
        <v>53</v>
      </c>
      <c r="D120" s="72" t="s">
        <v>133</v>
      </c>
      <c r="E120" s="72"/>
      <c r="F120" s="73">
        <v>528.15700000000004</v>
      </c>
      <c r="G120" s="76">
        <f>F120/SUM(F120:F130)</f>
        <v>5.8573472330043265E-2</v>
      </c>
      <c r="H120" s="33"/>
    </row>
    <row r="121" spans="2:8" ht="15" customHeight="1">
      <c r="B121" s="1" t="s">
        <v>96</v>
      </c>
      <c r="C121" s="1" t="s">
        <v>53</v>
      </c>
      <c r="D121" s="72" t="s">
        <v>134</v>
      </c>
      <c r="E121" s="72"/>
      <c r="F121" s="73">
        <v>1045.296</v>
      </c>
      <c r="G121" s="76">
        <f>F121/SUM(F120:F130)</f>
        <v>0.11592503049794835</v>
      </c>
      <c r="H121" s="33"/>
    </row>
    <row r="122" spans="2:8" ht="15" customHeight="1">
      <c r="B122" s="1" t="s">
        <v>96</v>
      </c>
      <c r="C122" s="1" t="s">
        <v>53</v>
      </c>
      <c r="D122" s="72" t="s">
        <v>135</v>
      </c>
      <c r="E122" s="72"/>
      <c r="F122" s="73">
        <v>1131.5129999999999</v>
      </c>
      <c r="G122" s="76">
        <f>F122/SUM(F120:F130)</f>
        <v>0.12548663635355442</v>
      </c>
      <c r="H122" s="33"/>
    </row>
    <row r="123" spans="2:8" ht="15" customHeight="1">
      <c r="B123" s="1" t="s">
        <v>96</v>
      </c>
      <c r="C123" s="1" t="s">
        <v>53</v>
      </c>
      <c r="D123" s="72" t="s">
        <v>136</v>
      </c>
      <c r="E123" s="72"/>
      <c r="F123" s="73">
        <v>983.70799999999997</v>
      </c>
      <c r="G123" s="76">
        <f>F123/SUM(F120:F130)</f>
        <v>0.10909482089386716</v>
      </c>
      <c r="H123" s="33"/>
    </row>
    <row r="124" spans="2:8" ht="15" customHeight="1">
      <c r="B124" s="1" t="s">
        <v>96</v>
      </c>
      <c r="C124" s="1" t="s">
        <v>53</v>
      </c>
      <c r="D124" s="72" t="s">
        <v>137</v>
      </c>
      <c r="E124" s="72"/>
      <c r="F124" s="73">
        <v>871.92700000000002</v>
      </c>
      <c r="G124" s="76">
        <f>F124/SUM(F120:F130)</f>
        <v>9.6698125762448725E-2</v>
      </c>
      <c r="H124" s="33"/>
    </row>
    <row r="125" spans="2:8" ht="15" customHeight="1">
      <c r="B125" s="1" t="s">
        <v>96</v>
      </c>
      <c r="C125" s="1" t="s">
        <v>53</v>
      </c>
      <c r="D125" s="72" t="s">
        <v>138</v>
      </c>
      <c r="E125" s="72"/>
      <c r="F125" s="73">
        <v>842.50699999999995</v>
      </c>
      <c r="G125" s="76">
        <f>F125/SUM(F120:F130)</f>
        <v>9.3435399800377072E-2</v>
      </c>
      <c r="H125" s="33"/>
    </row>
    <row r="126" spans="2:8" ht="15" customHeight="1">
      <c r="B126" s="1" t="s">
        <v>96</v>
      </c>
      <c r="C126" s="1" t="s">
        <v>53</v>
      </c>
      <c r="D126" s="72" t="s">
        <v>139</v>
      </c>
      <c r="E126" s="72"/>
      <c r="F126" s="73">
        <v>921.53</v>
      </c>
      <c r="G126" s="76">
        <f>F126/SUM(F120:F130)</f>
        <v>0.10219917932793614</v>
      </c>
      <c r="H126" s="33"/>
    </row>
    <row r="127" spans="2:8" ht="15" customHeight="1">
      <c r="B127" s="1" t="s">
        <v>96</v>
      </c>
      <c r="C127" s="1" t="s">
        <v>53</v>
      </c>
      <c r="D127" s="72" t="s">
        <v>140</v>
      </c>
      <c r="E127" s="72"/>
      <c r="F127" s="73">
        <v>874.97199999999998</v>
      </c>
      <c r="G127" s="76">
        <f>F127/SUM(F120:F130)</f>
        <v>9.7035821226572047E-2</v>
      </c>
      <c r="H127" s="33"/>
    </row>
    <row r="128" spans="2:8" ht="15" customHeight="1">
      <c r="B128" s="1" t="s">
        <v>96</v>
      </c>
      <c r="C128" s="1" t="s">
        <v>53</v>
      </c>
      <c r="D128" s="72" t="s">
        <v>141</v>
      </c>
      <c r="E128" s="72"/>
      <c r="F128" s="73">
        <v>795.56600000000003</v>
      </c>
      <c r="G128" s="76">
        <f>F128/SUM((F120:F130))</f>
        <v>8.8229566374625729E-2</v>
      </c>
      <c r="H128" s="33"/>
    </row>
    <row r="129" spans="2:8" ht="15" customHeight="1">
      <c r="B129" s="1" t="s">
        <v>96</v>
      </c>
      <c r="C129" s="1" t="s">
        <v>53</v>
      </c>
      <c r="D129" s="72" t="s">
        <v>142</v>
      </c>
      <c r="E129" s="72"/>
      <c r="F129" s="73">
        <v>568.46500000000003</v>
      </c>
      <c r="G129" s="76">
        <f>F129/SUM(F120:F130)</f>
        <v>6.3043695242320077E-2</v>
      </c>
      <c r="H129" s="33"/>
    </row>
    <row r="130" spans="2:8" ht="15" customHeight="1">
      <c r="B130" s="1" t="s">
        <v>96</v>
      </c>
      <c r="C130" s="1" t="s">
        <v>53</v>
      </c>
      <c r="D130" s="72" t="s">
        <v>143</v>
      </c>
      <c r="E130" s="72"/>
      <c r="F130" s="73">
        <v>453.35899999999998</v>
      </c>
      <c r="G130" s="76">
        <f>F130/SUM(F120:F130)</f>
        <v>5.0278252190307203E-2</v>
      </c>
      <c r="H130" s="33"/>
    </row>
    <row r="131" spans="2:8" ht="15" customHeight="1">
      <c r="B131" s="1" t="s">
        <v>96</v>
      </c>
      <c r="C131" s="1" t="s">
        <v>54</v>
      </c>
      <c r="D131" s="72" t="s">
        <v>133</v>
      </c>
      <c r="E131" s="72"/>
      <c r="F131" s="73">
        <v>15.631</v>
      </c>
      <c r="G131" s="76">
        <f>F131/SUM(F131:F141)</f>
        <v>1.4145701357466064E-2</v>
      </c>
      <c r="H131" s="33"/>
    </row>
    <row r="132" spans="2:8" ht="15" customHeight="1">
      <c r="B132" s="1" t="s">
        <v>96</v>
      </c>
      <c r="C132" s="1" t="s">
        <v>54</v>
      </c>
      <c r="D132" s="72" t="s">
        <v>134</v>
      </c>
      <c r="E132" s="72"/>
      <c r="F132" s="73">
        <v>60.912999999999997</v>
      </c>
      <c r="G132" s="76">
        <f>F132/SUM(F131:F141)</f>
        <v>5.5124886877828051E-2</v>
      </c>
      <c r="H132" s="33"/>
    </row>
    <row r="133" spans="2:8" ht="15" customHeight="1">
      <c r="B133" s="1" t="s">
        <v>96</v>
      </c>
      <c r="C133" s="1" t="s">
        <v>54</v>
      </c>
      <c r="D133" s="72" t="s">
        <v>135</v>
      </c>
      <c r="E133" s="72"/>
      <c r="F133" s="73">
        <v>106.791</v>
      </c>
      <c r="G133" s="76">
        <f>F133/SUM(F131:F141)</f>
        <v>9.6643438914027144E-2</v>
      </c>
      <c r="H133" s="33"/>
    </row>
    <row r="134" spans="2:8" ht="15" customHeight="1">
      <c r="B134" s="1" t="s">
        <v>96</v>
      </c>
      <c r="C134" s="1" t="s">
        <v>54</v>
      </c>
      <c r="D134" s="72" t="s">
        <v>136</v>
      </c>
      <c r="E134" s="72"/>
      <c r="F134" s="73">
        <v>125.587</v>
      </c>
      <c r="G134" s="76">
        <f>F134/SUM(F131:F141)</f>
        <v>0.11365339366515838</v>
      </c>
      <c r="H134" s="33"/>
    </row>
    <row r="135" spans="2:8" ht="15" customHeight="1">
      <c r="B135" s="1" t="s">
        <v>96</v>
      </c>
      <c r="C135" s="1" t="s">
        <v>54</v>
      </c>
      <c r="D135" s="72" t="s">
        <v>137</v>
      </c>
      <c r="E135" s="72"/>
      <c r="F135" s="73">
        <v>143.39500000000001</v>
      </c>
      <c r="G135" s="76">
        <f>F135/SUM(F131:F141)</f>
        <v>0.12976923076923078</v>
      </c>
      <c r="H135" s="33"/>
    </row>
    <row r="136" spans="2:8" ht="15" customHeight="1">
      <c r="B136" s="1" t="s">
        <v>96</v>
      </c>
      <c r="C136" s="1" t="s">
        <v>54</v>
      </c>
      <c r="D136" s="72" t="s">
        <v>138</v>
      </c>
      <c r="E136" s="72"/>
      <c r="F136" s="73">
        <v>127.05500000000001</v>
      </c>
      <c r="G136" s="76">
        <f>F136/SUM(F131:F141)</f>
        <v>0.1149819004524887</v>
      </c>
      <c r="H136" s="33"/>
    </row>
    <row r="137" spans="2:8" ht="15" customHeight="1">
      <c r="B137" s="1" t="s">
        <v>96</v>
      </c>
      <c r="C137" s="1" t="s">
        <v>54</v>
      </c>
      <c r="D137" s="72" t="s">
        <v>139</v>
      </c>
      <c r="E137" s="72"/>
      <c r="F137" s="73">
        <v>135.69200000000001</v>
      </c>
      <c r="G137" s="76">
        <f>F137/SUM(F131:F141)</f>
        <v>0.12279819004524888</v>
      </c>
      <c r="H137" s="33"/>
    </row>
    <row r="138" spans="2:8" ht="15" customHeight="1">
      <c r="B138" s="1" t="s">
        <v>96</v>
      </c>
      <c r="C138" s="1" t="s">
        <v>54</v>
      </c>
      <c r="D138" s="72" t="s">
        <v>140</v>
      </c>
      <c r="E138" s="72"/>
      <c r="F138" s="73">
        <v>136.46299999999999</v>
      </c>
      <c r="G138" s="76">
        <f>F138/SUM(F131:F141)</f>
        <v>0.12349592760180995</v>
      </c>
      <c r="H138" s="33"/>
    </row>
    <row r="139" spans="2:8" ht="15" customHeight="1">
      <c r="B139" s="1" t="s">
        <v>96</v>
      </c>
      <c r="C139" s="1" t="s">
        <v>54</v>
      </c>
      <c r="D139" s="72" t="s">
        <v>141</v>
      </c>
      <c r="E139" s="72"/>
      <c r="F139" s="73">
        <v>121.389</v>
      </c>
      <c r="G139" s="76">
        <f>F139/SUM((F131:F141))</f>
        <v>0.10985429864253393</v>
      </c>
      <c r="H139" s="33"/>
    </row>
    <row r="140" spans="2:8" ht="15" customHeight="1">
      <c r="B140" s="1" t="s">
        <v>96</v>
      </c>
      <c r="C140" s="1" t="s">
        <v>54</v>
      </c>
      <c r="D140" s="72" t="s">
        <v>142</v>
      </c>
      <c r="E140" s="72"/>
      <c r="F140" s="73">
        <v>85.566999999999993</v>
      </c>
      <c r="G140" s="76">
        <f>F140/SUM(F131:F141)</f>
        <v>7.7436199095022612E-2</v>
      </c>
      <c r="H140" s="33"/>
    </row>
    <row r="141" spans="2:8" ht="15" customHeight="1">
      <c r="B141" s="1" t="s">
        <v>96</v>
      </c>
      <c r="C141" s="1" t="s">
        <v>54</v>
      </c>
      <c r="D141" s="72" t="s">
        <v>143</v>
      </c>
      <c r="E141" s="72"/>
      <c r="F141" s="73">
        <v>46.517000000000003</v>
      </c>
      <c r="G141" s="76">
        <f>F141/SUM(F131:F141)</f>
        <v>4.209683257918552E-2</v>
      </c>
      <c r="H141" s="33"/>
    </row>
    <row r="142" spans="2:8" ht="15" customHeight="1">
      <c r="G142" s="37"/>
      <c r="H142" s="33"/>
    </row>
    <row r="143" spans="2:8" ht="15" customHeight="1">
      <c r="G143" s="37"/>
      <c r="H143" s="33"/>
    </row>
    <row r="144" spans="2:8" ht="15" customHeight="1">
      <c r="G144" s="37"/>
      <c r="H144" s="33"/>
    </row>
    <row r="145" spans="7:8" ht="15" customHeight="1">
      <c r="G145" s="37"/>
      <c r="H145" s="33"/>
    </row>
    <row r="146" spans="7:8" ht="15" customHeight="1">
      <c r="G146" s="37"/>
      <c r="H146" s="33"/>
    </row>
    <row r="147" spans="7:8" ht="15" customHeight="1">
      <c r="G147" s="37"/>
      <c r="H147" s="33"/>
    </row>
    <row r="148" spans="7:8" ht="15" customHeight="1">
      <c r="G148" s="37"/>
      <c r="H148" s="33"/>
    </row>
    <row r="149" spans="7:8" ht="15" customHeight="1">
      <c r="G149" s="37"/>
      <c r="H149" s="33"/>
    </row>
    <row r="150" spans="7:8" ht="15" customHeight="1">
      <c r="G150" s="37"/>
      <c r="H150" s="33"/>
    </row>
    <row r="151" spans="7:8" ht="15" customHeight="1">
      <c r="G151" s="37"/>
      <c r="H151" s="33"/>
    </row>
    <row r="152" spans="7:8" ht="15" customHeight="1">
      <c r="G152" s="37"/>
      <c r="H152" s="33"/>
    </row>
    <row r="153" spans="7:8" ht="15" customHeight="1">
      <c r="G153" s="37"/>
      <c r="H153" s="33"/>
    </row>
    <row r="154" spans="7:8" ht="15" customHeight="1">
      <c r="G154" s="37"/>
      <c r="H154" s="33"/>
    </row>
    <row r="155" spans="7:8" ht="15" customHeight="1">
      <c r="G155" s="37"/>
      <c r="H155" s="33"/>
    </row>
    <row r="156" spans="7:8" ht="15" customHeight="1">
      <c r="G156" s="37"/>
      <c r="H156" s="33"/>
    </row>
    <row r="157" spans="7:8" ht="15" customHeight="1">
      <c r="G157" s="37"/>
      <c r="H157" s="33"/>
    </row>
    <row r="158" spans="7:8" ht="15" customHeight="1">
      <c r="G158" s="37"/>
      <c r="H158" s="33"/>
    </row>
    <row r="159" spans="7:8" ht="15" customHeight="1">
      <c r="G159" s="37"/>
      <c r="H159" s="33"/>
    </row>
    <row r="160" spans="7:8" ht="15" customHeight="1">
      <c r="G160" s="37"/>
      <c r="H160" s="33"/>
    </row>
    <row r="161" spans="7:8" ht="15" customHeight="1">
      <c r="G161" s="37"/>
      <c r="H161" s="33"/>
    </row>
    <row r="162" spans="7:8" ht="15" customHeight="1">
      <c r="G162" s="37"/>
      <c r="H162" s="33"/>
    </row>
    <row r="163" spans="7:8" ht="15" customHeight="1">
      <c r="G163" s="37"/>
      <c r="H163" s="33"/>
    </row>
    <row r="164" spans="7:8" ht="15" customHeight="1">
      <c r="G164" s="37"/>
      <c r="H164" s="33"/>
    </row>
    <row r="165" spans="7:8" ht="15" customHeight="1">
      <c r="G165" s="37"/>
      <c r="H165" s="33"/>
    </row>
    <row r="166" spans="7:8" ht="15" customHeight="1">
      <c r="G166" s="37"/>
      <c r="H166" s="33"/>
    </row>
    <row r="167" spans="7:8" ht="15" customHeight="1">
      <c r="G167" s="37"/>
      <c r="H167" s="33"/>
    </row>
    <row r="168" spans="7:8" ht="15" customHeight="1">
      <c r="G168" s="37"/>
      <c r="H168" s="33"/>
    </row>
    <row r="169" spans="7:8" ht="15" customHeight="1">
      <c r="G169" s="37"/>
      <c r="H169" s="33"/>
    </row>
    <row r="170" spans="7:8" ht="15" customHeight="1">
      <c r="G170" s="37"/>
      <c r="H170" s="33"/>
    </row>
    <row r="171" spans="7:8" ht="15" customHeight="1">
      <c r="G171" s="37"/>
      <c r="H171" s="33"/>
    </row>
    <row r="172" spans="7:8" ht="15" customHeight="1">
      <c r="G172" s="37"/>
      <c r="H172" s="33"/>
    </row>
    <row r="173" spans="7:8" ht="15" customHeight="1">
      <c r="G173" s="37"/>
      <c r="H173" s="33"/>
    </row>
    <row r="174" spans="7:8" ht="15" customHeight="1">
      <c r="G174" s="37"/>
      <c r="H174" s="33"/>
    </row>
    <row r="175" spans="7:8" ht="15" customHeight="1">
      <c r="G175" s="37"/>
      <c r="H175" s="33"/>
    </row>
    <row r="176" spans="7:8" ht="15" customHeight="1">
      <c r="G176" s="37"/>
      <c r="H176" s="33"/>
    </row>
    <row r="177" spans="7:8" ht="15" customHeight="1">
      <c r="G177" s="37"/>
      <c r="H177" s="33"/>
    </row>
    <row r="178" spans="7:8" ht="15" customHeight="1">
      <c r="G178" s="37"/>
      <c r="H178" s="33"/>
    </row>
  </sheetData>
  <mergeCells count="3">
    <mergeCell ref="B7:B9"/>
    <mergeCell ref="C7:C9"/>
    <mergeCell ref="D7:D9"/>
  </mergeCells>
  <pageMargins left="0.7" right="0.7" top="0.75" bottom="0.75" header="0.3" footer="0.3"/>
  <pageSetup orientation="portrait" r:id="rId1"/>
  <headerFooter>
    <oddFooter>&amp;C&amp;1#&amp;"Calibri"&amp;10&amp;K000000[UNCLASSIFIED]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87D06-29C4-4AFE-B1BD-D5CB690F8D32}">
  <dimension ref="B2:H73"/>
  <sheetViews>
    <sheetView workbookViewId="0">
      <selection activeCell="I32" sqref="I32"/>
    </sheetView>
  </sheetViews>
  <sheetFormatPr defaultColWidth="9.1796875" defaultRowHeight="14.5"/>
  <cols>
    <col min="1" max="1" width="9.1796875" style="1"/>
    <col min="2" max="2" width="12" style="1" customWidth="1"/>
    <col min="3" max="3" width="16.81640625" style="1" bestFit="1" customWidth="1"/>
    <col min="4" max="4" width="15.81640625" style="1" bestFit="1" customWidth="1"/>
    <col min="5" max="5" width="1.453125" style="1" customWidth="1"/>
    <col min="6" max="6" width="27.26953125" style="1" bestFit="1" customWidth="1"/>
    <col min="7" max="7" width="33.453125" style="1" bestFit="1" customWidth="1"/>
    <col min="8" max="16384" width="9.1796875" style="1"/>
  </cols>
  <sheetData>
    <row r="2" spans="2:8" s="21" customFormat="1">
      <c r="B2" s="10" t="s">
        <v>118</v>
      </c>
      <c r="C2" s="10"/>
      <c r="D2" s="10"/>
      <c r="E2" s="10"/>
      <c r="F2" s="10"/>
      <c r="G2" s="10"/>
    </row>
    <row r="4" spans="2:8">
      <c r="B4" s="1" t="s">
        <v>99</v>
      </c>
    </row>
    <row r="5" spans="2:8">
      <c r="B5" s="1" t="s">
        <v>100</v>
      </c>
    </row>
    <row r="7" spans="2:8">
      <c r="B7" s="89" t="s">
        <v>90</v>
      </c>
      <c r="C7" s="89" t="s">
        <v>103</v>
      </c>
      <c r="D7" s="89" t="s">
        <v>144</v>
      </c>
      <c r="E7" s="4"/>
      <c r="F7" s="49" t="s">
        <v>111</v>
      </c>
      <c r="G7" s="49" t="s">
        <v>111</v>
      </c>
    </row>
    <row r="8" spans="2:8" ht="15" customHeight="1">
      <c r="B8" s="89"/>
      <c r="C8" s="89"/>
      <c r="D8" s="89"/>
      <c r="E8" s="4"/>
      <c r="F8" s="50" t="s">
        <v>114</v>
      </c>
      <c r="G8" s="50" t="s">
        <v>120</v>
      </c>
    </row>
    <row r="9" spans="2:8" ht="15" customHeight="1">
      <c r="B9" s="89"/>
      <c r="C9" s="89"/>
      <c r="D9" s="89"/>
      <c r="E9" s="4"/>
      <c r="F9" s="35" t="s">
        <v>172</v>
      </c>
      <c r="G9" s="35" t="s">
        <v>172</v>
      </c>
      <c r="H9" s="33"/>
    </row>
    <row r="10" spans="2:8" ht="15" customHeight="1">
      <c r="B10" s="1" t="s">
        <v>94</v>
      </c>
      <c r="C10" s="72" t="s">
        <v>35</v>
      </c>
      <c r="D10" s="72" t="s">
        <v>145</v>
      </c>
      <c r="E10" s="72"/>
      <c r="F10" s="73">
        <v>28.343</v>
      </c>
      <c r="G10" s="76">
        <f>F10/SUM(F10:F14)</f>
        <v>0.11247222222222222</v>
      </c>
      <c r="H10" s="74"/>
    </row>
    <row r="11" spans="2:8" ht="15" customHeight="1">
      <c r="B11" s="1" t="s">
        <v>94</v>
      </c>
      <c r="C11" s="72" t="s">
        <v>35</v>
      </c>
      <c r="D11" s="72" t="s">
        <v>146</v>
      </c>
      <c r="E11" s="72"/>
      <c r="F11" s="73">
        <v>46.561999999999998</v>
      </c>
      <c r="G11" s="76">
        <f>F11/SUM(F10:F14)</f>
        <v>0.18476984126984125</v>
      </c>
      <c r="H11" s="74"/>
    </row>
    <row r="12" spans="2:8">
      <c r="B12" s="1" t="s">
        <v>94</v>
      </c>
      <c r="C12" s="72" t="s">
        <v>35</v>
      </c>
      <c r="D12" s="72" t="s">
        <v>147</v>
      </c>
      <c r="E12" s="72"/>
      <c r="F12" s="73">
        <v>16.600999999999999</v>
      </c>
      <c r="G12" s="76">
        <f>F12/SUM(F10:F14)</f>
        <v>6.5876984126984117E-2</v>
      </c>
      <c r="H12" s="74"/>
    </row>
    <row r="13" spans="2:8">
      <c r="B13" s="1" t="s">
        <v>94</v>
      </c>
      <c r="C13" s="72" t="s">
        <v>35</v>
      </c>
      <c r="D13" s="72" t="s">
        <v>148</v>
      </c>
      <c r="E13" s="72"/>
      <c r="F13" s="73">
        <v>55.598999999999997</v>
      </c>
      <c r="G13" s="76">
        <f>F13/SUM(F10:F14)</f>
        <v>0.22063095238095237</v>
      </c>
      <c r="H13" s="72"/>
    </row>
    <row r="14" spans="2:8">
      <c r="B14" s="1" t="s">
        <v>94</v>
      </c>
      <c r="C14" s="72" t="s">
        <v>35</v>
      </c>
      <c r="D14" s="72" t="s">
        <v>149</v>
      </c>
      <c r="E14" s="72"/>
      <c r="F14" s="73">
        <v>104.895</v>
      </c>
      <c r="G14" s="76">
        <f>F14/SUM(F10:F14)</f>
        <v>0.41625000000000001</v>
      </c>
      <c r="H14" s="72"/>
    </row>
    <row r="15" spans="2:8">
      <c r="B15" s="1" t="s">
        <v>94</v>
      </c>
      <c r="C15" s="72" t="s">
        <v>52</v>
      </c>
      <c r="D15" s="72" t="s">
        <v>145</v>
      </c>
      <c r="E15" s="72"/>
      <c r="F15" s="73">
        <v>8.9090000000000007</v>
      </c>
      <c r="G15" s="76">
        <f>F15/SUM(F15:F19)</f>
        <v>0.10359302325581396</v>
      </c>
      <c r="H15" s="72"/>
    </row>
    <row r="16" spans="2:8">
      <c r="B16" s="1" t="s">
        <v>94</v>
      </c>
      <c r="C16" s="72" t="s">
        <v>52</v>
      </c>
      <c r="D16" s="72" t="s">
        <v>146</v>
      </c>
      <c r="E16" s="72"/>
      <c r="F16" s="73">
        <v>16.102</v>
      </c>
      <c r="G16" s="76">
        <f>F16/SUM(F15:F19)</f>
        <v>0.18723255813953488</v>
      </c>
      <c r="H16" s="72"/>
    </row>
    <row r="17" spans="2:8">
      <c r="B17" s="1" t="s">
        <v>94</v>
      </c>
      <c r="C17" s="72" t="s">
        <v>52</v>
      </c>
      <c r="D17" s="72" t="s">
        <v>147</v>
      </c>
      <c r="E17" s="72"/>
      <c r="F17" s="73">
        <v>6.3920000000000003</v>
      </c>
      <c r="G17" s="76">
        <f>F17/SUM(F15:F19)</f>
        <v>7.4325581395348839E-2</v>
      </c>
      <c r="H17" s="72"/>
    </row>
    <row r="18" spans="2:8">
      <c r="B18" s="1" t="s">
        <v>94</v>
      </c>
      <c r="C18" s="72" t="s">
        <v>52</v>
      </c>
      <c r="D18" s="72" t="s">
        <v>148</v>
      </c>
      <c r="E18" s="72"/>
      <c r="F18" s="73">
        <v>18.024000000000001</v>
      </c>
      <c r="G18" s="76">
        <f>F18/SUM(F15:F19)</f>
        <v>0.20958139534883721</v>
      </c>
      <c r="H18" s="72"/>
    </row>
    <row r="19" spans="2:8">
      <c r="B19" s="1" t="s">
        <v>94</v>
      </c>
      <c r="C19" s="72" t="s">
        <v>52</v>
      </c>
      <c r="D19" s="72" t="s">
        <v>149</v>
      </c>
      <c r="E19" s="72"/>
      <c r="F19" s="73">
        <v>36.573</v>
      </c>
      <c r="G19" s="76">
        <f>F19/SUM(F15:F19)</f>
        <v>0.42526744186046511</v>
      </c>
      <c r="H19" s="72"/>
    </row>
    <row r="20" spans="2:8">
      <c r="B20" s="1" t="s">
        <v>94</v>
      </c>
      <c r="C20" s="72" t="s">
        <v>53</v>
      </c>
      <c r="D20" s="72" t="s">
        <v>145</v>
      </c>
      <c r="E20" s="72"/>
      <c r="F20" s="73">
        <v>21.571999999999999</v>
      </c>
      <c r="G20" s="76">
        <f>F20/SUM(F20:F24)</f>
        <v>0.12051396648044692</v>
      </c>
      <c r="H20" s="72"/>
    </row>
    <row r="21" spans="2:8">
      <c r="B21" s="1" t="s">
        <v>94</v>
      </c>
      <c r="C21" s="72" t="s">
        <v>53</v>
      </c>
      <c r="D21" s="72" t="s">
        <v>146</v>
      </c>
      <c r="E21" s="72"/>
      <c r="F21" s="73">
        <v>28.266999999999999</v>
      </c>
      <c r="G21" s="76">
        <f>F21/SUM(F20:F24)</f>
        <v>0.15791620111731844</v>
      </c>
      <c r="H21" s="72"/>
    </row>
    <row r="22" spans="2:8">
      <c r="B22" s="1" t="s">
        <v>94</v>
      </c>
      <c r="C22" s="72" t="s">
        <v>53</v>
      </c>
      <c r="D22" s="72" t="s">
        <v>147</v>
      </c>
      <c r="E22" s="72"/>
      <c r="F22" s="73">
        <v>15.672000000000001</v>
      </c>
      <c r="G22" s="76">
        <f>F22/SUM(F20:F24)</f>
        <v>8.7553072625698322E-2</v>
      </c>
      <c r="H22" s="72"/>
    </row>
    <row r="23" spans="2:8">
      <c r="B23" s="1" t="s">
        <v>94</v>
      </c>
      <c r="C23" s="72" t="s">
        <v>53</v>
      </c>
      <c r="D23" s="72" t="s">
        <v>148</v>
      </c>
      <c r="E23" s="72"/>
      <c r="F23" s="73">
        <v>39.28</v>
      </c>
      <c r="G23" s="76">
        <f>F23/SUM(F20:F24)</f>
        <v>0.21944134078212291</v>
      </c>
      <c r="H23" s="72"/>
    </row>
    <row r="24" spans="2:8">
      <c r="B24" s="1" t="s">
        <v>94</v>
      </c>
      <c r="C24" s="72" t="s">
        <v>53</v>
      </c>
      <c r="D24" s="72" t="s">
        <v>149</v>
      </c>
      <c r="E24" s="72"/>
      <c r="F24" s="73">
        <v>74.209000000000003</v>
      </c>
      <c r="G24" s="76">
        <f>F24/SUM(F20:F24)</f>
        <v>0.41457541899441341</v>
      </c>
      <c r="H24" s="72"/>
    </row>
    <row r="25" spans="2:8">
      <c r="B25" s="1" t="s">
        <v>94</v>
      </c>
      <c r="C25" s="72" t="s">
        <v>54</v>
      </c>
      <c r="D25" s="72" t="s">
        <v>145</v>
      </c>
      <c r="E25" s="72"/>
      <c r="F25" s="73">
        <v>12.965999999999999</v>
      </c>
      <c r="G25" s="76">
        <f>F25/SUM(F25:F29)</f>
        <v>0.11895412844036697</v>
      </c>
      <c r="H25" s="72"/>
    </row>
    <row r="26" spans="2:8">
      <c r="B26" s="1" t="s">
        <v>94</v>
      </c>
      <c r="C26" s="72" t="s">
        <v>54</v>
      </c>
      <c r="D26" s="72" t="s">
        <v>146</v>
      </c>
      <c r="E26" s="72"/>
      <c r="F26" s="73">
        <v>17.965</v>
      </c>
      <c r="G26" s="76">
        <f>F26/SUM(F25:F29)</f>
        <v>0.16481651376146789</v>
      </c>
      <c r="H26" s="72"/>
    </row>
    <row r="27" spans="2:8">
      <c r="B27" s="1" t="s">
        <v>94</v>
      </c>
      <c r="C27" s="72" t="s">
        <v>54</v>
      </c>
      <c r="D27" s="72" t="s">
        <v>147</v>
      </c>
      <c r="E27" s="72"/>
      <c r="F27" s="73">
        <v>8.7330000000000005</v>
      </c>
      <c r="G27" s="76">
        <f>F27/SUM(F25:F29)</f>
        <v>8.0119266055045879E-2</v>
      </c>
      <c r="H27" s="72"/>
    </row>
    <row r="28" spans="2:8">
      <c r="B28" s="1" t="s">
        <v>94</v>
      </c>
      <c r="C28" s="72" t="s">
        <v>54</v>
      </c>
      <c r="D28" s="72" t="s">
        <v>148</v>
      </c>
      <c r="E28" s="72"/>
      <c r="F28" s="73">
        <v>25.056000000000001</v>
      </c>
      <c r="G28" s="76">
        <f>F28/SUM(F25:F29)</f>
        <v>0.22987155963302752</v>
      </c>
      <c r="H28" s="72"/>
    </row>
    <row r="29" spans="2:8">
      <c r="B29" s="1" t="s">
        <v>94</v>
      </c>
      <c r="C29" s="72" t="s">
        <v>54</v>
      </c>
      <c r="D29" s="72" t="s">
        <v>149</v>
      </c>
      <c r="E29" s="72"/>
      <c r="F29" s="73">
        <v>44.28</v>
      </c>
      <c r="G29" s="76">
        <f>F29/SUM(F25:F29)</f>
        <v>0.40623853211009175</v>
      </c>
      <c r="H29" s="72"/>
    </row>
    <row r="30" spans="2:8">
      <c r="B30" s="1" t="s">
        <v>95</v>
      </c>
      <c r="C30" s="72" t="s">
        <v>35</v>
      </c>
      <c r="D30" s="72" t="s">
        <v>145</v>
      </c>
      <c r="E30" s="72"/>
      <c r="F30" s="73">
        <v>317.8</v>
      </c>
      <c r="G30" s="76">
        <f>F30/SUM(F30:F34)</f>
        <v>8.4096321778248218E-2</v>
      </c>
      <c r="H30" s="72"/>
    </row>
    <row r="31" spans="2:8">
      <c r="B31" s="1" t="s">
        <v>95</v>
      </c>
      <c r="C31" s="72" t="s">
        <v>35</v>
      </c>
      <c r="D31" s="72" t="s">
        <v>146</v>
      </c>
      <c r="E31" s="72"/>
      <c r="F31" s="73">
        <v>909.92399999999998</v>
      </c>
      <c r="G31" s="76">
        <f>F31/SUM(F30:F34)</f>
        <v>0.24078433448002115</v>
      </c>
      <c r="H31" s="72"/>
    </row>
    <row r="32" spans="2:8">
      <c r="B32" s="1" t="s">
        <v>95</v>
      </c>
      <c r="C32" s="72" t="s">
        <v>35</v>
      </c>
      <c r="D32" s="72" t="s">
        <v>147</v>
      </c>
      <c r="E32" s="72"/>
      <c r="F32" s="73">
        <v>150.547</v>
      </c>
      <c r="G32" s="76">
        <f>F32/SUM(F30:F34)</f>
        <v>3.9837787774543526E-2</v>
      </c>
      <c r="H32" s="72"/>
    </row>
    <row r="33" spans="2:8">
      <c r="B33" s="1" t="s">
        <v>95</v>
      </c>
      <c r="C33" s="72" t="s">
        <v>35</v>
      </c>
      <c r="D33" s="72" t="s">
        <v>148</v>
      </c>
      <c r="E33" s="72"/>
      <c r="F33" s="73">
        <v>760.68899999999996</v>
      </c>
      <c r="G33" s="76">
        <f>F33/SUM(F30:F34)</f>
        <v>0.20129372849960306</v>
      </c>
      <c r="H33" s="72"/>
    </row>
    <row r="34" spans="2:8">
      <c r="B34" s="1" t="s">
        <v>95</v>
      </c>
      <c r="C34" s="72" t="s">
        <v>35</v>
      </c>
      <c r="D34" s="72" t="s">
        <v>149</v>
      </c>
      <c r="E34" s="72"/>
      <c r="F34" s="73">
        <v>1640.04</v>
      </c>
      <c r="G34" s="76">
        <f>F34/SUM(F30:F34)</f>
        <v>0.43398782746758402</v>
      </c>
      <c r="H34" s="72"/>
    </row>
    <row r="35" spans="2:8">
      <c r="B35" s="1" t="s">
        <v>95</v>
      </c>
      <c r="C35" s="72" t="s">
        <v>52</v>
      </c>
      <c r="D35" s="72" t="s">
        <v>145</v>
      </c>
      <c r="E35" s="72"/>
      <c r="F35" s="73">
        <v>78.644999999999996</v>
      </c>
      <c r="G35" s="76">
        <f>F35/SUM(F35:F39)</f>
        <v>8.3487261146496808E-2</v>
      </c>
      <c r="H35" s="72"/>
    </row>
    <row r="36" spans="2:8">
      <c r="B36" s="1" t="s">
        <v>95</v>
      </c>
      <c r="C36" s="72" t="s">
        <v>52</v>
      </c>
      <c r="D36" s="72" t="s">
        <v>146</v>
      </c>
      <c r="E36" s="72"/>
      <c r="F36" s="73">
        <v>203.881</v>
      </c>
      <c r="G36" s="76">
        <f>F36/SUM(F35:F39)</f>
        <v>0.21643418259023356</v>
      </c>
      <c r="H36" s="72"/>
    </row>
    <row r="37" spans="2:8">
      <c r="B37" s="1" t="s">
        <v>95</v>
      </c>
      <c r="C37" s="72" t="s">
        <v>52</v>
      </c>
      <c r="D37" s="72" t="s">
        <v>147</v>
      </c>
      <c r="E37" s="72"/>
      <c r="F37" s="73">
        <v>43.658999999999999</v>
      </c>
      <c r="G37" s="76">
        <f>F37/SUM(F35:F39)</f>
        <v>4.6347133757961782E-2</v>
      </c>
      <c r="H37" s="72"/>
    </row>
    <row r="38" spans="2:8">
      <c r="B38" s="1" t="s">
        <v>95</v>
      </c>
      <c r="C38" s="72" t="s">
        <v>52</v>
      </c>
      <c r="D38" s="72" t="s">
        <v>148</v>
      </c>
      <c r="E38" s="72"/>
      <c r="F38" s="73">
        <v>172.65199999999999</v>
      </c>
      <c r="G38" s="76">
        <f>F38/SUM(F35:F39)</f>
        <v>0.18328237791932059</v>
      </c>
      <c r="H38" s="72"/>
    </row>
    <row r="39" spans="2:8">
      <c r="B39" s="1" t="s">
        <v>95</v>
      </c>
      <c r="C39" s="72" t="s">
        <v>52</v>
      </c>
      <c r="D39" s="72" t="s">
        <v>149</v>
      </c>
      <c r="E39" s="72"/>
      <c r="F39" s="73">
        <v>443.16300000000001</v>
      </c>
      <c r="G39" s="76">
        <f>F39/SUM(F35:F39)</f>
        <v>0.4704490445859873</v>
      </c>
      <c r="H39" s="72"/>
    </row>
    <row r="40" spans="2:8">
      <c r="B40" s="1" t="s">
        <v>95</v>
      </c>
      <c r="C40" s="72" t="s">
        <v>53</v>
      </c>
      <c r="D40" s="72" t="s">
        <v>145</v>
      </c>
      <c r="E40" s="72"/>
      <c r="F40" s="73">
        <v>484.59500000000003</v>
      </c>
      <c r="G40" s="76">
        <f>F40/SUM(F40:F44)</f>
        <v>0.15388853604318833</v>
      </c>
      <c r="H40" s="72"/>
    </row>
    <row r="41" spans="2:8">
      <c r="B41" s="1" t="s">
        <v>95</v>
      </c>
      <c r="C41" s="72" t="s">
        <v>53</v>
      </c>
      <c r="D41" s="72" t="s">
        <v>146</v>
      </c>
      <c r="E41" s="72"/>
      <c r="F41" s="73">
        <v>404.34399999999999</v>
      </c>
      <c r="G41" s="76">
        <f>F41/SUM(F40:F44)</f>
        <v>0.12840393775801842</v>
      </c>
      <c r="H41" s="72"/>
    </row>
    <row r="42" spans="2:8">
      <c r="B42" s="1" t="s">
        <v>95</v>
      </c>
      <c r="C42" s="72" t="s">
        <v>53</v>
      </c>
      <c r="D42" s="72" t="s">
        <v>147</v>
      </c>
      <c r="E42" s="72"/>
      <c r="F42" s="73">
        <v>352.971</v>
      </c>
      <c r="G42" s="76">
        <f>F42/SUM(F40:F44)</f>
        <v>0.11208986979993649</v>
      </c>
      <c r="H42" s="72"/>
    </row>
    <row r="43" spans="2:8" ht="15" customHeight="1">
      <c r="B43" s="1" t="s">
        <v>95</v>
      </c>
      <c r="C43" s="72" t="s">
        <v>53</v>
      </c>
      <c r="D43" s="72" t="s">
        <v>148</v>
      </c>
      <c r="E43" s="72"/>
      <c r="F43" s="73">
        <v>655.13900000000001</v>
      </c>
      <c r="G43" s="76">
        <f>F43/SUM(F40:F44)</f>
        <v>0.2080466814861861</v>
      </c>
      <c r="H43" s="72"/>
    </row>
    <row r="44" spans="2:8" ht="15" customHeight="1">
      <c r="B44" s="1" t="s">
        <v>95</v>
      </c>
      <c r="C44" s="72" t="s">
        <v>53</v>
      </c>
      <c r="D44" s="72" t="s">
        <v>149</v>
      </c>
      <c r="E44" s="72"/>
      <c r="F44" s="73">
        <v>1251.951</v>
      </c>
      <c r="G44" s="76">
        <f>F44/SUM(F40:F44)</f>
        <v>0.39757097491267068</v>
      </c>
      <c r="H44" s="72"/>
    </row>
    <row r="45" spans="2:8">
      <c r="B45" s="1" t="s">
        <v>95</v>
      </c>
      <c r="C45" s="72" t="s">
        <v>54</v>
      </c>
      <c r="D45" s="72" t="s">
        <v>145</v>
      </c>
      <c r="E45" s="72"/>
      <c r="F45" s="73">
        <v>58.021000000000001</v>
      </c>
      <c r="G45" s="76">
        <f>F45/SUM(F45:F49)</f>
        <v>0.15723848238482385</v>
      </c>
      <c r="H45" s="72"/>
    </row>
    <row r="46" spans="2:8">
      <c r="B46" s="1" t="s">
        <v>95</v>
      </c>
      <c r="C46" s="72" t="s">
        <v>54</v>
      </c>
      <c r="D46" s="72" t="s">
        <v>146</v>
      </c>
      <c r="E46" s="72"/>
      <c r="F46" s="73">
        <v>44.884</v>
      </c>
      <c r="G46" s="76">
        <f>F46/SUM(F45:F49)</f>
        <v>0.12163685636856368</v>
      </c>
      <c r="H46" s="72"/>
    </row>
    <row r="47" spans="2:8">
      <c r="B47" s="1" t="s">
        <v>95</v>
      </c>
      <c r="C47" s="72" t="s">
        <v>54</v>
      </c>
      <c r="D47" s="72" t="s">
        <v>147</v>
      </c>
      <c r="E47" s="72"/>
      <c r="F47" s="73">
        <v>53.283999999999999</v>
      </c>
      <c r="G47" s="76">
        <f>F47/SUM(F45:F49)</f>
        <v>0.14440108401084009</v>
      </c>
      <c r="H47" s="72"/>
    </row>
    <row r="48" spans="2:8">
      <c r="B48" s="1" t="s">
        <v>95</v>
      </c>
      <c r="C48" s="72" t="s">
        <v>54</v>
      </c>
      <c r="D48" s="72" t="s">
        <v>148</v>
      </c>
      <c r="E48" s="72"/>
      <c r="F48" s="73">
        <v>91.739000000000004</v>
      </c>
      <c r="G48" s="76">
        <f>F48/SUM(F45:F49)</f>
        <v>0.24861517615176154</v>
      </c>
      <c r="H48" s="72"/>
    </row>
    <row r="49" spans="2:8">
      <c r="B49" s="1" t="s">
        <v>95</v>
      </c>
      <c r="C49" s="72" t="s">
        <v>54</v>
      </c>
      <c r="D49" s="72" t="s">
        <v>149</v>
      </c>
      <c r="E49" s="72"/>
      <c r="F49" s="73">
        <v>121.072</v>
      </c>
      <c r="G49" s="76">
        <f>F49/SUM(F45:F49)</f>
        <v>0.32810840108401085</v>
      </c>
      <c r="H49" s="72"/>
    </row>
    <row r="50" spans="2:8">
      <c r="B50" s="1" t="s">
        <v>96</v>
      </c>
      <c r="C50" s="72" t="s">
        <v>35</v>
      </c>
      <c r="D50" s="72" t="s">
        <v>145</v>
      </c>
      <c r="E50" s="72"/>
      <c r="F50" s="75">
        <v>960.67200000000003</v>
      </c>
      <c r="G50" s="76">
        <f>F50/SUM(F50:F54)</f>
        <v>9.0912463329232515E-2</v>
      </c>
      <c r="H50" s="72"/>
    </row>
    <row r="51" spans="2:8">
      <c r="B51" s="1" t="s">
        <v>96</v>
      </c>
      <c r="C51" s="72" t="s">
        <v>35</v>
      </c>
      <c r="D51" s="72" t="s">
        <v>146</v>
      </c>
      <c r="E51" s="72"/>
      <c r="F51" s="75">
        <v>2353.8119999999999</v>
      </c>
      <c r="G51" s="76">
        <f>F51/SUM(F50:F54)</f>
        <v>0.22275120658654299</v>
      </c>
      <c r="H51" s="72"/>
    </row>
    <row r="52" spans="2:8">
      <c r="B52" s="1" t="s">
        <v>96</v>
      </c>
      <c r="C52" s="72" t="s">
        <v>35</v>
      </c>
      <c r="D52" s="72" t="s">
        <v>147</v>
      </c>
      <c r="E52" s="72"/>
      <c r="F52" s="75">
        <v>461.46</v>
      </c>
      <c r="G52" s="76">
        <f>F52/SUM(F50:F54)</f>
        <v>4.3669915775527583E-2</v>
      </c>
      <c r="H52" s="72"/>
    </row>
    <row r="53" spans="2:8">
      <c r="B53" s="1" t="s">
        <v>96</v>
      </c>
      <c r="C53" s="72" t="s">
        <v>35</v>
      </c>
      <c r="D53" s="72" t="s">
        <v>148</v>
      </c>
      <c r="E53" s="72"/>
      <c r="F53" s="75">
        <v>2170.3980000000001</v>
      </c>
      <c r="G53" s="76">
        <f>F53/SUM(F50:F54)</f>
        <v>0.20539396233557303</v>
      </c>
      <c r="H53" s="72"/>
    </row>
    <row r="54" spans="2:8">
      <c r="B54" s="1" t="s">
        <v>96</v>
      </c>
      <c r="C54" s="72" t="s">
        <v>35</v>
      </c>
      <c r="D54" s="72" t="s">
        <v>149</v>
      </c>
      <c r="E54" s="72"/>
      <c r="F54" s="75">
        <v>4620.6580000000004</v>
      </c>
      <c r="G54" s="76">
        <f>F54/SUM(F50:F54)</f>
        <v>0.43727245197312392</v>
      </c>
      <c r="H54" s="72"/>
    </row>
    <row r="55" spans="2:8">
      <c r="B55" s="1" t="s">
        <v>96</v>
      </c>
      <c r="C55" s="72" t="s">
        <v>52</v>
      </c>
      <c r="D55" s="72" t="s">
        <v>145</v>
      </c>
      <c r="E55" s="72"/>
      <c r="F55" s="75">
        <v>249.904</v>
      </c>
      <c r="G55" s="76">
        <f>F55/SUM(F55:F59)</f>
        <v>8.2859416445623335E-2</v>
      </c>
      <c r="H55" s="72"/>
    </row>
    <row r="56" spans="2:8">
      <c r="B56" s="1" t="s">
        <v>96</v>
      </c>
      <c r="C56" s="72" t="s">
        <v>52</v>
      </c>
      <c r="D56" s="72" t="s">
        <v>146</v>
      </c>
      <c r="E56" s="72"/>
      <c r="F56" s="75">
        <v>663.10299999999995</v>
      </c>
      <c r="G56" s="76">
        <f>F56/SUM(F55:F59)</f>
        <v>0.2198617374005305</v>
      </c>
      <c r="H56" s="72"/>
    </row>
    <row r="57" spans="2:8">
      <c r="B57" s="1" t="s">
        <v>96</v>
      </c>
      <c r="C57" s="72" t="s">
        <v>52</v>
      </c>
      <c r="D57" s="72" t="s">
        <v>147</v>
      </c>
      <c r="E57" s="72"/>
      <c r="F57" s="75">
        <v>135.94</v>
      </c>
      <c r="G57" s="76">
        <f>F57/SUM(F55:F59)</f>
        <v>4.5072944297082231E-2</v>
      </c>
      <c r="H57" s="72"/>
    </row>
    <row r="58" spans="2:8">
      <c r="B58" s="1" t="s">
        <v>96</v>
      </c>
      <c r="C58" s="72" t="s">
        <v>52</v>
      </c>
      <c r="D58" s="72" t="s">
        <v>148</v>
      </c>
      <c r="E58" s="72"/>
      <c r="F58" s="75">
        <v>530.54700000000003</v>
      </c>
      <c r="G58" s="76">
        <f>F58/SUM(F55:F59)</f>
        <v>0.17591080901856765</v>
      </c>
      <c r="H58" s="72"/>
    </row>
    <row r="59" spans="2:8">
      <c r="B59" s="1" t="s">
        <v>96</v>
      </c>
      <c r="C59" s="72" t="s">
        <v>52</v>
      </c>
      <c r="D59" s="72" t="s">
        <v>149</v>
      </c>
      <c r="E59" s="72"/>
      <c r="F59" s="75">
        <v>1436.5060000000001</v>
      </c>
      <c r="G59" s="76">
        <f>F59/SUM(F55:F59)</f>
        <v>0.47629509283819632</v>
      </c>
      <c r="H59" s="72"/>
    </row>
    <row r="60" spans="2:8">
      <c r="B60" s="1" t="s">
        <v>96</v>
      </c>
      <c r="C60" s="72" t="s">
        <v>53</v>
      </c>
      <c r="D60" s="72" t="s">
        <v>145</v>
      </c>
      <c r="E60" s="72"/>
      <c r="F60" s="75">
        <v>1380.587</v>
      </c>
      <c r="G60" s="76">
        <f>F60/SUM(F60:F64)</f>
        <v>0.1531093490074304</v>
      </c>
      <c r="H60" s="72"/>
    </row>
    <row r="61" spans="2:8">
      <c r="B61" s="1" t="s">
        <v>96</v>
      </c>
      <c r="C61" s="72" t="s">
        <v>53</v>
      </c>
      <c r="D61" s="72" t="s">
        <v>146</v>
      </c>
      <c r="E61" s="72"/>
      <c r="F61" s="75">
        <v>1162.2370000000001</v>
      </c>
      <c r="G61" s="76">
        <f>F61/SUM(F60:F64)</f>
        <v>0.12889397804147723</v>
      </c>
      <c r="H61" s="72"/>
    </row>
    <row r="62" spans="2:8">
      <c r="B62" s="1" t="s">
        <v>96</v>
      </c>
      <c r="C62" s="72" t="s">
        <v>53</v>
      </c>
      <c r="D62" s="72" t="s">
        <v>147</v>
      </c>
      <c r="E62" s="72"/>
      <c r="F62" s="75">
        <v>1012.3920000000001</v>
      </c>
      <c r="G62" s="76">
        <f>F62/SUM(F60:F64)</f>
        <v>0.11227592325607187</v>
      </c>
      <c r="H62" s="72"/>
    </row>
    <row r="63" spans="2:8">
      <c r="B63" s="1" t="s">
        <v>96</v>
      </c>
      <c r="C63" s="72" t="s">
        <v>53</v>
      </c>
      <c r="D63" s="72" t="s">
        <v>148</v>
      </c>
      <c r="E63" s="72"/>
      <c r="F63" s="75">
        <v>1888.94</v>
      </c>
      <c r="G63" s="76">
        <f>F63/SUM(F60:F64)</f>
        <v>0.20948652545192414</v>
      </c>
      <c r="H63" s="72"/>
    </row>
    <row r="64" spans="2:8">
      <c r="B64" s="1" t="s">
        <v>96</v>
      </c>
      <c r="C64" s="72" t="s">
        <v>53</v>
      </c>
      <c r="D64" s="72" t="s">
        <v>149</v>
      </c>
      <c r="E64" s="72"/>
      <c r="F64" s="75">
        <v>3572.8440000000001</v>
      </c>
      <c r="G64" s="76">
        <f>F64/SUM(F60:F64)</f>
        <v>0.3962342242430964</v>
      </c>
      <c r="H64" s="72"/>
    </row>
    <row r="65" spans="2:8">
      <c r="B65" s="1" t="s">
        <v>96</v>
      </c>
      <c r="C65" s="72" t="s">
        <v>54</v>
      </c>
      <c r="D65" s="72" t="s">
        <v>145</v>
      </c>
      <c r="E65" s="72"/>
      <c r="F65" s="75">
        <v>184.32900000000001</v>
      </c>
      <c r="G65" s="76">
        <f>F65/SUM(F65:F69)</f>
        <v>0.16681357466063348</v>
      </c>
      <c r="H65" s="72"/>
    </row>
    <row r="66" spans="2:8">
      <c r="B66" s="1" t="s">
        <v>96</v>
      </c>
      <c r="C66" s="72" t="s">
        <v>54</v>
      </c>
      <c r="D66" s="72" t="s">
        <v>146</v>
      </c>
      <c r="E66" s="72"/>
      <c r="F66" s="75">
        <v>116.09699999999999</v>
      </c>
      <c r="G66" s="76">
        <f>F66/SUM(F65:F69)</f>
        <v>0.10506515837104072</v>
      </c>
      <c r="H66" s="72"/>
    </row>
    <row r="67" spans="2:8">
      <c r="B67" s="1" t="s">
        <v>96</v>
      </c>
      <c r="C67" s="72" t="s">
        <v>54</v>
      </c>
      <c r="D67" s="72" t="s">
        <v>147</v>
      </c>
      <c r="E67" s="72"/>
      <c r="F67" s="75">
        <v>179.64500000000001</v>
      </c>
      <c r="G67" s="76">
        <f>F67/SUM(F65:F69)</f>
        <v>0.16257466063348416</v>
      </c>
      <c r="H67" s="72"/>
    </row>
    <row r="68" spans="2:8">
      <c r="B68" s="1" t="s">
        <v>96</v>
      </c>
      <c r="C68" s="72" t="s">
        <v>54</v>
      </c>
      <c r="D68" s="72" t="s">
        <v>148</v>
      </c>
      <c r="E68" s="72"/>
      <c r="F68" s="75">
        <v>280.91399999999999</v>
      </c>
      <c r="G68" s="76">
        <f>F68/SUM(F65:F69)</f>
        <v>0.25422081447963801</v>
      </c>
      <c r="H68" s="72"/>
    </row>
    <row r="69" spans="2:8">
      <c r="B69" s="1" t="s">
        <v>96</v>
      </c>
      <c r="C69" s="72" t="s">
        <v>54</v>
      </c>
      <c r="D69" s="72" t="s">
        <v>149</v>
      </c>
      <c r="E69" s="72"/>
      <c r="F69" s="75">
        <v>344.01499999999999</v>
      </c>
      <c r="G69" s="76">
        <f>F69/SUM(F65:F69)</f>
        <v>0.31132579185520359</v>
      </c>
      <c r="H69" s="72"/>
    </row>
    <row r="70" spans="2:8">
      <c r="C70" s="72"/>
      <c r="D70" s="72"/>
      <c r="E70" s="72"/>
      <c r="F70" s="72"/>
      <c r="G70" s="72"/>
      <c r="H70" s="72"/>
    </row>
    <row r="71" spans="2:8">
      <c r="C71" s="72"/>
      <c r="D71" s="72"/>
      <c r="E71" s="72"/>
      <c r="F71" s="72"/>
      <c r="G71" s="72"/>
      <c r="H71" s="72"/>
    </row>
    <row r="72" spans="2:8">
      <c r="C72" s="72"/>
      <c r="D72" s="72"/>
      <c r="E72" s="72"/>
      <c r="F72" s="72"/>
      <c r="G72" s="72"/>
      <c r="H72" s="72"/>
    </row>
    <row r="73" spans="2:8">
      <c r="C73" s="72"/>
      <c r="D73" s="72"/>
      <c r="E73" s="72"/>
      <c r="F73" s="72"/>
      <c r="G73" s="72"/>
      <c r="H73" s="72"/>
    </row>
  </sheetData>
  <mergeCells count="3">
    <mergeCell ref="B7:B9"/>
    <mergeCell ref="C7:C9"/>
    <mergeCell ref="D7:D9"/>
  </mergeCells>
  <pageMargins left="0.7" right="0.7" top="0.75" bottom="0.75" header="0.3" footer="0.3"/>
  <pageSetup paperSize="9" orientation="portrait" r:id="rId1"/>
  <headerFooter>
    <oddFooter>&amp;C&amp;1#&amp;"Calibri"&amp;10&amp;K000000[UNCLASSIFIED]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AAAFC-FFF4-4AD6-A97B-961239708F87}">
  <dimension ref="A2:H8"/>
  <sheetViews>
    <sheetView workbookViewId="0">
      <selection activeCell="B4" sqref="B4"/>
    </sheetView>
  </sheetViews>
  <sheetFormatPr defaultColWidth="9.1796875" defaultRowHeight="14.5"/>
  <cols>
    <col min="1" max="1" width="9.1796875" style="1"/>
    <col min="2" max="2" width="128.81640625" style="1" customWidth="1"/>
    <col min="3" max="16384" width="9.1796875" style="1"/>
  </cols>
  <sheetData>
    <row r="2" spans="1:8" s="21" customFormat="1">
      <c r="A2" s="10"/>
      <c r="B2" s="10" t="s">
        <v>171</v>
      </c>
      <c r="C2" s="10"/>
      <c r="D2" s="10"/>
      <c r="E2" s="10"/>
      <c r="F2" s="10"/>
      <c r="G2" s="10"/>
      <c r="H2" s="10"/>
    </row>
    <row r="4" spans="1:8" ht="43.5">
      <c r="B4" s="47" t="s">
        <v>176</v>
      </c>
    </row>
    <row r="6" spans="1:8" ht="43.5">
      <c r="B6" s="47" t="s">
        <v>175</v>
      </c>
    </row>
    <row r="8" spans="1:8" ht="43.5">
      <c r="B8" s="47" t="s">
        <v>174</v>
      </c>
    </row>
  </sheetData>
  <pageMargins left="0.7" right="0.7" top="0.75" bottom="0.75" header="0.3" footer="0.3"/>
  <pageSetup paperSize="9" orientation="portrait" r:id="rId1"/>
  <headerFooter>
    <oddFooter>&amp;C&amp;1#&amp;"Calibri"&amp;10&amp;K000000[UNCLASSIFIED]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82A2D-EAB2-44B3-8E3A-62B431761ED6}">
  <dimension ref="A2:G179"/>
  <sheetViews>
    <sheetView topLeftCell="A55" zoomScale="85" zoomScaleNormal="85" workbookViewId="0">
      <selection activeCell="P21" sqref="P21"/>
    </sheetView>
  </sheetViews>
  <sheetFormatPr defaultColWidth="11" defaultRowHeight="14.5"/>
  <cols>
    <col min="1" max="1" width="6.81640625" style="12" customWidth="1"/>
    <col min="2" max="2" width="15.1796875" style="12" customWidth="1"/>
    <col min="3" max="3" width="26.81640625" style="12" customWidth="1"/>
    <col min="4" max="5" width="11" style="12"/>
    <col min="6" max="6" width="11" style="12" customWidth="1"/>
    <col min="7" max="7" width="18.81640625" style="12" customWidth="1"/>
    <col min="8" max="16384" width="11" style="12"/>
  </cols>
  <sheetData>
    <row r="2" spans="1:2" s="11" customFormat="1">
      <c r="A2" s="10"/>
      <c r="B2" s="10" t="s">
        <v>180</v>
      </c>
    </row>
    <row r="25" spans="2:5">
      <c r="B25" s="1"/>
      <c r="C25" s="84" t="s">
        <v>32</v>
      </c>
      <c r="D25" s="84" t="s">
        <v>33</v>
      </c>
      <c r="E25" s="84" t="s">
        <v>34</v>
      </c>
    </row>
    <row r="26" spans="2:5">
      <c r="B26" t="s">
        <v>36</v>
      </c>
      <c r="C26" s="1">
        <v>17</v>
      </c>
      <c r="D26" s="1">
        <v>122</v>
      </c>
      <c r="E26" s="1">
        <v>350</v>
      </c>
    </row>
    <row r="27" spans="2:5">
      <c r="B27" s="1" t="s">
        <v>37</v>
      </c>
      <c r="C27" s="1">
        <v>7</v>
      </c>
      <c r="D27" s="1">
        <v>173</v>
      </c>
      <c r="E27" s="1">
        <v>306</v>
      </c>
    </row>
    <row r="28" spans="2:5">
      <c r="B28" s="1" t="s">
        <v>38</v>
      </c>
      <c r="C28" s="1">
        <v>4</v>
      </c>
      <c r="D28" s="1">
        <v>139</v>
      </c>
      <c r="E28" s="1">
        <v>298</v>
      </c>
    </row>
    <row r="29" spans="2:5">
      <c r="B29" s="1" t="s">
        <v>39</v>
      </c>
      <c r="C29" s="1">
        <v>1</v>
      </c>
      <c r="D29" s="1">
        <v>49</v>
      </c>
      <c r="E29" s="1">
        <v>106</v>
      </c>
    </row>
    <row r="30" spans="2:5">
      <c r="B30" s="1" t="s">
        <v>40</v>
      </c>
      <c r="C30" s="1">
        <v>-1</v>
      </c>
      <c r="D30" s="1">
        <v>66</v>
      </c>
      <c r="E30" s="1">
        <v>160</v>
      </c>
    </row>
    <row r="31" spans="2:5">
      <c r="B31" s="1" t="s">
        <v>183</v>
      </c>
      <c r="C31" s="1">
        <v>-1</v>
      </c>
      <c r="D31" s="1">
        <v>61</v>
      </c>
      <c r="E31" s="1">
        <v>102</v>
      </c>
    </row>
    <row r="32" spans="2:5">
      <c r="B32" s="1" t="s">
        <v>42</v>
      </c>
      <c r="C32" s="1">
        <v>5</v>
      </c>
      <c r="D32" s="1">
        <v>56</v>
      </c>
      <c r="E32" s="1">
        <v>127</v>
      </c>
    </row>
    <row r="33" spans="1:5">
      <c r="B33" s="1" t="s">
        <v>43</v>
      </c>
      <c r="C33" s="1">
        <v>3</v>
      </c>
      <c r="D33" s="1">
        <v>46</v>
      </c>
      <c r="E33" s="1">
        <v>111</v>
      </c>
    </row>
    <row r="34" spans="1:5">
      <c r="B34" s="1" t="s">
        <v>44</v>
      </c>
      <c r="C34" s="1">
        <v>4</v>
      </c>
      <c r="D34" s="1">
        <v>80</v>
      </c>
      <c r="E34" s="1">
        <v>138</v>
      </c>
    </row>
    <row r="35" spans="1:5">
      <c r="B35" s="1" t="s">
        <v>45</v>
      </c>
      <c r="C35" s="1">
        <v>3</v>
      </c>
      <c r="D35" s="1">
        <v>133</v>
      </c>
      <c r="E35" s="1">
        <v>246</v>
      </c>
    </row>
    <row r="36" spans="1:5">
      <c r="B36" s="1" t="s">
        <v>46</v>
      </c>
      <c r="C36" s="1">
        <v>1</v>
      </c>
      <c r="D36" s="1">
        <v>117</v>
      </c>
      <c r="E36" s="1">
        <v>230</v>
      </c>
    </row>
    <row r="37" spans="1:5">
      <c r="B37" s="1" t="s">
        <v>47</v>
      </c>
      <c r="C37" s="1">
        <v>0</v>
      </c>
      <c r="D37" s="1">
        <v>-13</v>
      </c>
      <c r="E37" s="1">
        <v>-51</v>
      </c>
    </row>
    <row r="38" spans="1:5">
      <c r="B38" s="1" t="s">
        <v>48</v>
      </c>
      <c r="C38" s="1">
        <v>3</v>
      </c>
      <c r="D38" s="1">
        <v>55</v>
      </c>
      <c r="E38" s="1">
        <v>105</v>
      </c>
    </row>
    <row r="39" spans="1:5">
      <c r="B39" s="1" t="s">
        <v>49</v>
      </c>
      <c r="C39" s="1">
        <v>4</v>
      </c>
      <c r="D39" s="1">
        <v>111</v>
      </c>
      <c r="E39" s="1">
        <v>129</v>
      </c>
    </row>
    <row r="40" spans="1:5">
      <c r="B40" s="1" t="s">
        <v>50</v>
      </c>
      <c r="C40" s="1">
        <v>2</v>
      </c>
      <c r="D40" s="1">
        <v>-31</v>
      </c>
      <c r="E40" s="1">
        <v>-49</v>
      </c>
    </row>
    <row r="41" spans="1:5">
      <c r="B41" s="1" t="s">
        <v>51</v>
      </c>
      <c r="C41" s="1">
        <v>-2</v>
      </c>
      <c r="D41" s="1">
        <v>-7</v>
      </c>
      <c r="E41" s="1">
        <v>-50</v>
      </c>
    </row>
    <row r="42" spans="1:5" s="9" customFormat="1"/>
    <row r="43" spans="1:5" s="11" customFormat="1">
      <c r="A43" s="10"/>
      <c r="B43" s="10" t="s">
        <v>181</v>
      </c>
    </row>
    <row r="45" spans="1:5">
      <c r="B45" s="13"/>
    </row>
    <row r="62" spans="2:7">
      <c r="B62" s="12" t="s">
        <v>27</v>
      </c>
    </row>
    <row r="64" spans="2:7">
      <c r="B64" s="4" t="s">
        <v>28</v>
      </c>
      <c r="C64" s="14"/>
      <c r="D64" s="14"/>
      <c r="E64" s="15" t="s">
        <v>29</v>
      </c>
      <c r="F64" s="15" t="s">
        <v>30</v>
      </c>
      <c r="G64" s="15" t="s">
        <v>31</v>
      </c>
    </row>
    <row r="65" spans="2:7">
      <c r="C65" s="16" t="s">
        <v>32</v>
      </c>
      <c r="D65" s="14" t="s">
        <v>26</v>
      </c>
      <c r="E65" s="14">
        <f>35/4</f>
        <v>8.75</v>
      </c>
      <c r="F65" s="14">
        <f>-431/4</f>
        <v>-107.75</v>
      </c>
      <c r="G65" s="14">
        <f>E65+F65</f>
        <v>-99</v>
      </c>
    </row>
    <row r="66" spans="2:7">
      <c r="C66" s="16"/>
      <c r="D66" s="14" t="s">
        <v>172</v>
      </c>
      <c r="E66" s="14">
        <f>48/4</f>
        <v>12</v>
      </c>
      <c r="F66" s="14">
        <f>-463/4</f>
        <v>-115.75</v>
      </c>
      <c r="G66" s="14">
        <f>F66+E66</f>
        <v>-103.75</v>
      </c>
    </row>
    <row r="67" spans="2:7">
      <c r="C67" s="17"/>
      <c r="D67" s="14"/>
      <c r="E67" s="14"/>
      <c r="F67" s="14"/>
      <c r="G67" s="14"/>
    </row>
    <row r="68" spans="2:7">
      <c r="C68" s="16" t="s">
        <v>33</v>
      </c>
      <c r="D68" s="14" t="s">
        <v>26</v>
      </c>
      <c r="E68" s="14">
        <f>48/5</f>
        <v>9.6</v>
      </c>
      <c r="F68" s="14">
        <f>-144/5</f>
        <v>-28.8</v>
      </c>
      <c r="G68" s="14">
        <f>E68+F68</f>
        <v>-19.200000000000003</v>
      </c>
    </row>
    <row r="69" spans="2:7">
      <c r="C69" s="16"/>
      <c r="D69" s="14" t="s">
        <v>172</v>
      </c>
      <c r="E69" s="14">
        <v>0</v>
      </c>
      <c r="F69" s="14">
        <f>-388/5</f>
        <v>-77.599999999999994</v>
      </c>
      <c r="G69" s="14">
        <f>E69+F69</f>
        <v>-77.599999999999994</v>
      </c>
    </row>
    <row r="70" spans="2:7">
      <c r="C70" s="16"/>
      <c r="D70" s="14"/>
      <c r="E70" s="14"/>
      <c r="F70" s="14"/>
      <c r="G70" s="14"/>
    </row>
    <row r="71" spans="2:7">
      <c r="C71" s="16" t="s">
        <v>34</v>
      </c>
      <c r="D71" s="14" t="s">
        <v>26</v>
      </c>
      <c r="E71" s="14">
        <f>111/5</f>
        <v>22.2</v>
      </c>
      <c r="F71" s="14">
        <f>-93/5</f>
        <v>-18.600000000000001</v>
      </c>
      <c r="G71" s="14">
        <f>E71+F71</f>
        <v>3.5999999999999979</v>
      </c>
    </row>
    <row r="72" spans="2:7">
      <c r="C72" s="16"/>
      <c r="D72" s="14" t="s">
        <v>172</v>
      </c>
      <c r="E72" s="14">
        <v>0</v>
      </c>
      <c r="F72">
        <f>-641/5</f>
        <v>-128.19999999999999</v>
      </c>
      <c r="G72" s="14">
        <f>E72+F72</f>
        <v>-128.19999999999999</v>
      </c>
    </row>
    <row r="73" spans="2:7">
      <c r="C73" s="16"/>
      <c r="D73" s="14"/>
      <c r="E73" s="14"/>
      <c r="F73" s="14"/>
      <c r="G73" s="14"/>
    </row>
    <row r="74" spans="2:7" s="10" customFormat="1">
      <c r="B74" s="10" t="s">
        <v>182</v>
      </c>
    </row>
    <row r="76" spans="2:7">
      <c r="B76" s="13"/>
    </row>
    <row r="97" spans="2:7">
      <c r="B97" s="12" t="s">
        <v>27</v>
      </c>
    </row>
    <row r="99" spans="2:7">
      <c r="B99" s="4" t="s">
        <v>28</v>
      </c>
    </row>
    <row r="100" spans="2:7">
      <c r="C100" s="14"/>
      <c r="D100" s="14"/>
      <c r="E100" s="15" t="s">
        <v>29</v>
      </c>
      <c r="F100" s="15" t="s">
        <v>30</v>
      </c>
      <c r="G100" s="15" t="s">
        <v>31</v>
      </c>
    </row>
    <row r="101" spans="2:7">
      <c r="C101" s="16" t="s">
        <v>32</v>
      </c>
      <c r="D101" s="14" t="s">
        <v>26</v>
      </c>
      <c r="E101" s="14">
        <v>0</v>
      </c>
      <c r="F101" s="14">
        <f>-1251/4</f>
        <v>-312.75</v>
      </c>
      <c r="G101" s="14">
        <f>-1251/4</f>
        <v>-312.75</v>
      </c>
    </row>
    <row r="102" spans="2:7">
      <c r="C102" s="16"/>
      <c r="D102" s="14" t="s">
        <v>172</v>
      </c>
      <c r="E102" s="14">
        <v>0</v>
      </c>
      <c r="F102" s="14">
        <f>-1257/4</f>
        <v>-314.25</v>
      </c>
      <c r="G102" s="14">
        <f>-1257/4</f>
        <v>-314.25</v>
      </c>
    </row>
    <row r="103" spans="2:7">
      <c r="C103" s="17"/>
      <c r="D103" s="14"/>
      <c r="E103" s="14"/>
    </row>
    <row r="104" spans="2:7">
      <c r="C104" s="16" t="s">
        <v>33</v>
      </c>
      <c r="D104" s="14" t="s">
        <v>26</v>
      </c>
      <c r="E104" s="14">
        <v>0</v>
      </c>
      <c r="F104" s="14">
        <f>-740/5</f>
        <v>-148</v>
      </c>
      <c r="G104" s="14">
        <f>-740/5</f>
        <v>-148</v>
      </c>
    </row>
    <row r="105" spans="2:7">
      <c r="C105" s="16"/>
      <c r="D105" s="14" t="s">
        <v>172</v>
      </c>
      <c r="E105" s="14">
        <v>0</v>
      </c>
      <c r="F105" s="14">
        <f>-639/5</f>
        <v>-127.8</v>
      </c>
      <c r="G105" s="14">
        <f>-639/5</f>
        <v>-127.8</v>
      </c>
    </row>
    <row r="106" spans="2:7">
      <c r="C106" s="16"/>
      <c r="D106" s="14"/>
      <c r="E106" s="14"/>
    </row>
    <row r="107" spans="2:7">
      <c r="C107" s="16" t="s">
        <v>34</v>
      </c>
      <c r="D107" s="14" t="s">
        <v>26</v>
      </c>
      <c r="E107" s="14">
        <v>0</v>
      </c>
      <c r="F107" s="14">
        <f>-841/5</f>
        <v>-168.2</v>
      </c>
      <c r="G107" s="14">
        <f>-841/5</f>
        <v>-168.2</v>
      </c>
    </row>
    <row r="108" spans="2:7">
      <c r="C108" s="16"/>
      <c r="D108" s="14" t="s">
        <v>172</v>
      </c>
      <c r="E108" s="14">
        <v>0</v>
      </c>
      <c r="F108" s="14">
        <f>-498/5</f>
        <v>-99.6</v>
      </c>
      <c r="G108" s="14">
        <f>-498/5</f>
        <v>-99.6</v>
      </c>
    </row>
    <row r="109" spans="2:7">
      <c r="C109" s="16"/>
      <c r="D109" s="14"/>
      <c r="E109" s="14"/>
      <c r="F109" s="14"/>
      <c r="G109" s="14"/>
    </row>
    <row r="111" spans="2:7">
      <c r="G111" s="19"/>
    </row>
    <row r="112" spans="2:7">
      <c r="G112" s="20"/>
    </row>
    <row r="113" spans="7:7">
      <c r="G113" s="18"/>
    </row>
    <row r="114" spans="7:7">
      <c r="G114" s="18"/>
    </row>
    <row r="115" spans="7:7">
      <c r="G115" s="18"/>
    </row>
    <row r="116" spans="7:7">
      <c r="G116" s="18"/>
    </row>
    <row r="117" spans="7:7">
      <c r="G117" s="18"/>
    </row>
    <row r="118" spans="7:7">
      <c r="G118" s="18"/>
    </row>
    <row r="119" spans="7:7">
      <c r="G119" s="18"/>
    </row>
    <row r="120" spans="7:7">
      <c r="G120" s="18"/>
    </row>
    <row r="121" spans="7:7">
      <c r="G121" s="18"/>
    </row>
    <row r="122" spans="7:7">
      <c r="G122" s="18"/>
    </row>
    <row r="123" spans="7:7">
      <c r="G123" s="18"/>
    </row>
    <row r="124" spans="7:7">
      <c r="G124" s="18"/>
    </row>
    <row r="125" spans="7:7">
      <c r="G125" s="18"/>
    </row>
    <row r="126" spans="7:7">
      <c r="G126" s="18"/>
    </row>
    <row r="127" spans="7:7">
      <c r="G127" s="18"/>
    </row>
    <row r="128" spans="7:7">
      <c r="G128" s="18"/>
    </row>
    <row r="131" spans="2:6">
      <c r="B131" s="18"/>
      <c r="C131" s="18"/>
      <c r="D131" s="19"/>
      <c r="E131" s="19"/>
      <c r="F131" s="19"/>
    </row>
    <row r="132" spans="2:6">
      <c r="F132" s="20"/>
    </row>
    <row r="133" spans="2:6">
      <c r="F133" s="18"/>
    </row>
    <row r="134" spans="2:6">
      <c r="F134" s="18"/>
    </row>
    <row r="135" spans="2:6">
      <c r="F135" s="18"/>
    </row>
    <row r="136" spans="2:6">
      <c r="F136" s="18"/>
    </row>
    <row r="137" spans="2:6">
      <c r="F137" s="18"/>
    </row>
    <row r="138" spans="2:6">
      <c r="F138" s="18"/>
    </row>
    <row r="139" spans="2:6">
      <c r="F139" s="18"/>
    </row>
    <row r="140" spans="2:6">
      <c r="F140" s="18"/>
    </row>
    <row r="141" spans="2:6">
      <c r="F141" s="18"/>
    </row>
    <row r="142" spans="2:6">
      <c r="F142" s="18"/>
    </row>
    <row r="143" spans="2:6">
      <c r="F143" s="18"/>
    </row>
    <row r="144" spans="2:6">
      <c r="F144" s="18"/>
    </row>
    <row r="145" spans="2:6">
      <c r="F145" s="18"/>
    </row>
    <row r="146" spans="2:6">
      <c r="F146" s="18"/>
    </row>
    <row r="147" spans="2:6">
      <c r="F147" s="18"/>
    </row>
    <row r="148" spans="2:6">
      <c r="F148" s="18"/>
    </row>
    <row r="149" spans="2:6">
      <c r="B149" s="1"/>
      <c r="C149" s="1"/>
      <c r="D149" s="1"/>
    </row>
    <row r="150" spans="2:6">
      <c r="B150" s="1"/>
      <c r="C150" s="1"/>
      <c r="D150" s="1"/>
    </row>
    <row r="151" spans="2:6">
      <c r="B151" s="1"/>
      <c r="C151" s="1"/>
      <c r="D151" s="1"/>
    </row>
    <row r="152" spans="2:6">
      <c r="B152" s="1"/>
      <c r="C152" s="1"/>
      <c r="D152" s="1"/>
    </row>
    <row r="153" spans="2:6">
      <c r="B153" s="1"/>
      <c r="C153" s="1"/>
      <c r="D153" s="1"/>
    </row>
    <row r="154" spans="2:6">
      <c r="B154" s="1"/>
      <c r="C154" s="1"/>
      <c r="D154" s="1"/>
    </row>
    <row r="155" spans="2:6">
      <c r="B155" s="1"/>
      <c r="C155" s="1"/>
      <c r="D155" s="1"/>
    </row>
    <row r="156" spans="2:6">
      <c r="B156" s="1"/>
      <c r="C156" s="1"/>
      <c r="D156" s="1"/>
    </row>
    <row r="157" spans="2:6">
      <c r="B157" s="1"/>
      <c r="C157" s="1"/>
      <c r="D157" s="1"/>
    </row>
    <row r="158" spans="2:6">
      <c r="B158" s="1"/>
      <c r="C158" s="1"/>
      <c r="D158" s="1"/>
    </row>
    <row r="159" spans="2:6">
      <c r="B159" s="1"/>
      <c r="C159" s="1"/>
      <c r="D159" s="1"/>
    </row>
    <row r="160" spans="2:6">
      <c r="B160" s="1"/>
      <c r="C160" s="1"/>
      <c r="D160" s="1"/>
    </row>
    <row r="161" spans="2:4">
      <c r="B161" s="1"/>
      <c r="C161" s="1"/>
      <c r="D161" s="1"/>
    </row>
    <row r="162" spans="2:4">
      <c r="B162" s="1"/>
      <c r="C162" s="1"/>
      <c r="D162" s="1"/>
    </row>
    <row r="163" spans="2:4">
      <c r="B163" s="1"/>
      <c r="C163" s="1"/>
      <c r="D163" s="1"/>
    </row>
    <row r="164" spans="2:4">
      <c r="B164" s="1"/>
      <c r="C164" s="1"/>
      <c r="D164" s="1"/>
    </row>
    <row r="165" spans="2:4">
      <c r="B165" s="1"/>
      <c r="C165" s="1"/>
      <c r="D165" s="1"/>
    </row>
    <row r="166" spans="2:4">
      <c r="B166" s="1"/>
      <c r="C166" s="1"/>
      <c r="D166" s="1"/>
    </row>
    <row r="167" spans="2:4">
      <c r="B167" s="1"/>
      <c r="C167" s="1"/>
      <c r="D167" s="1"/>
    </row>
    <row r="168" spans="2:4">
      <c r="B168" s="1"/>
      <c r="C168" s="1"/>
      <c r="D168" s="1"/>
    </row>
    <row r="169" spans="2:4">
      <c r="B169" s="1"/>
      <c r="C169" s="1"/>
      <c r="D169" s="1"/>
    </row>
    <row r="170" spans="2:4">
      <c r="B170" s="1"/>
      <c r="C170" s="1"/>
      <c r="D170" s="1"/>
    </row>
    <row r="171" spans="2:4">
      <c r="B171" s="1"/>
      <c r="C171" s="1"/>
      <c r="D171" s="1"/>
    </row>
    <row r="172" spans="2:4">
      <c r="B172" s="1"/>
      <c r="C172" s="1"/>
      <c r="D172" s="1"/>
    </row>
    <row r="173" spans="2:4">
      <c r="B173" s="1"/>
      <c r="C173" s="1"/>
      <c r="D173" s="1"/>
    </row>
    <row r="174" spans="2:4">
      <c r="B174" s="1"/>
      <c r="C174" s="1"/>
      <c r="D174" s="1"/>
    </row>
    <row r="175" spans="2:4">
      <c r="B175" s="1"/>
      <c r="C175" s="1"/>
      <c r="D175" s="1"/>
    </row>
    <row r="176" spans="2:4">
      <c r="B176" s="1"/>
      <c r="C176" s="1"/>
      <c r="D176" s="1"/>
    </row>
    <row r="177" spans="2:4">
      <c r="B177" s="1"/>
      <c r="C177" s="1"/>
      <c r="D177" s="1"/>
    </row>
    <row r="178" spans="2:4">
      <c r="B178" s="1"/>
      <c r="C178" s="1"/>
      <c r="D178" s="1"/>
    </row>
    <row r="179" spans="2:4">
      <c r="B179" s="1"/>
      <c r="C179" s="1"/>
      <c r="D179" s="1"/>
    </row>
  </sheetData>
  <pageMargins left="0.7" right="0.7" top="0.75" bottom="0.75" header="0.3" footer="0.3"/>
  <pageSetup paperSize="9" orientation="portrait" r:id="rId1"/>
  <headerFooter>
    <oddHeader>&amp;C&amp;"Calibri"&amp;10&amp;K000000[UNCLASSIFIED]&amp;1#</oddHeader>
    <oddFooter>&amp;C&amp;1#&amp;"Calibri"&amp;10&amp;K000000[UNCLASSIFIED]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4F0CA-D3CF-44A8-97B8-4F9DF2DF21C6}">
  <dimension ref="A2:V85"/>
  <sheetViews>
    <sheetView workbookViewId="0">
      <selection activeCell="M4" sqref="M4"/>
    </sheetView>
  </sheetViews>
  <sheetFormatPr defaultColWidth="9.1796875" defaultRowHeight="14.5"/>
  <cols>
    <col min="1" max="4" width="9.1796875" style="22"/>
    <col min="5" max="5" width="1.453125" style="22" customWidth="1"/>
    <col min="6" max="9" width="9.1796875" style="22"/>
    <col min="10" max="10" width="1.453125" style="22" customWidth="1"/>
    <col min="11" max="11" width="9.1796875" style="22" customWidth="1"/>
    <col min="12" max="12" width="11.453125" style="22" customWidth="1"/>
    <col min="13" max="13" width="12.453125" style="22" customWidth="1"/>
    <col min="14" max="14" width="2.54296875" style="22" customWidth="1"/>
    <col min="15" max="15" width="13.1796875" style="22" customWidth="1"/>
    <col min="16" max="16" width="12.453125" style="22" customWidth="1"/>
    <col min="17" max="17" width="11" style="22" customWidth="1"/>
    <col min="18" max="18" width="10.26953125" style="22" customWidth="1"/>
    <col min="19" max="19" width="1.453125" style="22" customWidth="1"/>
    <col min="20" max="20" width="14" style="22" customWidth="1"/>
    <col min="21" max="21" width="13.81640625" style="22" customWidth="1"/>
    <col min="22" max="22" width="19.453125" style="22" customWidth="1"/>
    <col min="23" max="16384" width="9.1796875" style="22"/>
  </cols>
  <sheetData>
    <row r="2" spans="1:22" s="21" customFormat="1">
      <c r="A2" s="10"/>
      <c r="B2" s="10" t="s">
        <v>55</v>
      </c>
      <c r="C2" s="10"/>
      <c r="D2" s="10"/>
      <c r="E2" s="10"/>
      <c r="F2" s="10"/>
      <c r="G2" s="10"/>
      <c r="H2" s="10"/>
    </row>
    <row r="4" spans="1:22">
      <c r="B4" s="22" t="s">
        <v>56</v>
      </c>
    </row>
    <row r="5" spans="1:22">
      <c r="B5" s="22" t="s">
        <v>57</v>
      </c>
    </row>
    <row r="6" spans="1:22">
      <c r="B6" s="22" t="s">
        <v>58</v>
      </c>
    </row>
    <row r="7" spans="1:22">
      <c r="B7" s="22" t="s">
        <v>59</v>
      </c>
    </row>
    <row r="8" spans="1:22">
      <c r="B8" s="22" t="s">
        <v>60</v>
      </c>
    </row>
    <row r="9" spans="1:22" s="1" customFormat="1">
      <c r="B9" s="1" t="s">
        <v>188</v>
      </c>
      <c r="J9" s="23"/>
      <c r="K9" s="23"/>
    </row>
    <row r="10" spans="1:22">
      <c r="C10" s="5"/>
    </row>
    <row r="11" spans="1:22">
      <c r="B11" s="88" t="s">
        <v>61</v>
      </c>
      <c r="C11" s="88" t="s">
        <v>62</v>
      </c>
      <c r="D11" s="88" t="s">
        <v>63</v>
      </c>
      <c r="F11" s="48" t="s">
        <v>64</v>
      </c>
      <c r="G11" s="48"/>
      <c r="H11" s="48"/>
      <c r="I11" s="48"/>
      <c r="J11" s="24"/>
      <c r="K11" s="48" t="s">
        <v>65</v>
      </c>
      <c r="L11" s="48"/>
      <c r="M11" s="48"/>
      <c r="O11" s="48" t="s">
        <v>66</v>
      </c>
      <c r="P11" s="48"/>
      <c r="Q11" s="48"/>
      <c r="R11" s="48"/>
      <c r="T11" s="48" t="s">
        <v>67</v>
      </c>
      <c r="U11" s="48"/>
      <c r="V11" s="48"/>
    </row>
    <row r="12" spans="1:22" s="25" customFormat="1">
      <c r="B12" s="88"/>
      <c r="C12" s="88"/>
      <c r="D12" s="88"/>
      <c r="E12" s="22"/>
      <c r="F12" s="87" t="s">
        <v>26</v>
      </c>
      <c r="G12" s="87"/>
      <c r="H12" s="87" t="s">
        <v>172</v>
      </c>
      <c r="I12" s="87"/>
      <c r="J12" s="24"/>
      <c r="K12" s="87" t="s">
        <v>172</v>
      </c>
      <c r="L12" s="87"/>
      <c r="M12" s="87"/>
      <c r="O12" s="87" t="s">
        <v>26</v>
      </c>
      <c r="P12" s="87"/>
      <c r="Q12" s="87" t="s">
        <v>172</v>
      </c>
      <c r="R12" s="87"/>
      <c r="T12" s="87" t="s">
        <v>172</v>
      </c>
      <c r="U12" s="87"/>
      <c r="V12" s="87"/>
    </row>
    <row r="13" spans="1:22" s="26" customFormat="1" ht="15" customHeight="1">
      <c r="B13" s="88"/>
      <c r="C13" s="88"/>
      <c r="D13" s="88"/>
      <c r="E13" s="22"/>
      <c r="F13" s="27" t="s">
        <v>68</v>
      </c>
      <c r="G13" s="27" t="s">
        <v>69</v>
      </c>
      <c r="H13" s="27" t="s">
        <v>68</v>
      </c>
      <c r="I13" s="27" t="s">
        <v>69</v>
      </c>
      <c r="K13" s="27" t="s">
        <v>68</v>
      </c>
      <c r="L13" s="27" t="s">
        <v>69</v>
      </c>
      <c r="M13" s="27" t="s">
        <v>70</v>
      </c>
      <c r="O13" s="27" t="s">
        <v>68</v>
      </c>
      <c r="P13" s="27" t="s">
        <v>69</v>
      </c>
      <c r="Q13" s="27" t="s">
        <v>68</v>
      </c>
      <c r="R13" s="27" t="s">
        <v>69</v>
      </c>
      <c r="T13" s="27" t="s">
        <v>68</v>
      </c>
      <c r="U13" s="27" t="s">
        <v>69</v>
      </c>
      <c r="V13" s="27" t="s">
        <v>70</v>
      </c>
    </row>
    <row r="14" spans="1:22">
      <c r="B14" s="22" t="s">
        <v>71</v>
      </c>
      <c r="C14" s="22">
        <v>1</v>
      </c>
      <c r="D14" s="22">
        <v>4</v>
      </c>
      <c r="F14" s="1">
        <v>-1251</v>
      </c>
      <c r="G14" s="1">
        <v>0</v>
      </c>
      <c r="H14" s="1">
        <v>-1257</v>
      </c>
      <c r="I14" s="1">
        <v>0</v>
      </c>
      <c r="K14" s="1">
        <v>6</v>
      </c>
      <c r="L14" s="1">
        <v>0</v>
      </c>
      <c r="M14" s="1">
        <f>-K14+L14</f>
        <v>-6</v>
      </c>
      <c r="O14" s="22">
        <f>F14/$D14</f>
        <v>-312.75</v>
      </c>
      <c r="P14" s="22">
        <f>G14/$D14</f>
        <v>0</v>
      </c>
      <c r="Q14" s="22">
        <f t="shared" ref="Q14:Q45" si="0">H14/$D14</f>
        <v>-314.25</v>
      </c>
      <c r="R14" s="22">
        <f t="shared" ref="R14:R45" si="1">I14/$D14</f>
        <v>0</v>
      </c>
      <c r="T14" s="22">
        <f>K14/$D14</f>
        <v>1.5</v>
      </c>
      <c r="U14" s="22">
        <f t="shared" ref="U14:U45" si="2">L14/$D14</f>
        <v>0</v>
      </c>
      <c r="V14" s="22">
        <f>M14/$D14</f>
        <v>-1.5</v>
      </c>
    </row>
    <row r="15" spans="1:22">
      <c r="B15" s="22" t="s">
        <v>71</v>
      </c>
      <c r="C15" s="22">
        <v>2</v>
      </c>
      <c r="D15" s="22">
        <v>5</v>
      </c>
      <c r="F15" s="1">
        <v>-740</v>
      </c>
      <c r="G15" s="1">
        <v>0</v>
      </c>
      <c r="H15" s="1">
        <v>-640</v>
      </c>
      <c r="I15" s="1">
        <v>0</v>
      </c>
      <c r="K15" s="1">
        <v>-101</v>
      </c>
      <c r="L15" s="1">
        <v>0</v>
      </c>
      <c r="M15" s="1">
        <f t="shared" ref="M15:M78" si="3">-K15+L15</f>
        <v>101</v>
      </c>
      <c r="O15" s="22">
        <f t="shared" ref="O15:O45" si="4">F15/$D15</f>
        <v>-148</v>
      </c>
      <c r="P15" s="22">
        <f>G15/$D15</f>
        <v>0</v>
      </c>
      <c r="Q15" s="22">
        <f t="shared" si="0"/>
        <v>-128</v>
      </c>
      <c r="R15" s="22">
        <f t="shared" si="1"/>
        <v>0</v>
      </c>
      <c r="T15" s="22">
        <f>K15/$D15</f>
        <v>-20.2</v>
      </c>
      <c r="U15" s="22">
        <f>L15/$D15</f>
        <v>0</v>
      </c>
      <c r="V15" s="22">
        <f>M15/$D15</f>
        <v>20.2</v>
      </c>
    </row>
    <row r="16" spans="1:22">
      <c r="B16" s="22" t="s">
        <v>71</v>
      </c>
      <c r="C16" s="22">
        <v>3</v>
      </c>
      <c r="D16" s="22">
        <v>5</v>
      </c>
      <c r="F16" s="1">
        <v>-841</v>
      </c>
      <c r="G16" s="1">
        <v>0</v>
      </c>
      <c r="H16" s="1">
        <v>-498</v>
      </c>
      <c r="I16" s="1">
        <v>0</v>
      </c>
      <c r="K16" s="1">
        <v>-343</v>
      </c>
      <c r="L16" s="1">
        <v>0</v>
      </c>
      <c r="M16" s="1">
        <f t="shared" si="3"/>
        <v>343</v>
      </c>
      <c r="O16" s="22">
        <f t="shared" si="4"/>
        <v>-168.2</v>
      </c>
      <c r="P16" s="22">
        <f t="shared" ref="P16:P45" si="5">G16/$D16</f>
        <v>0</v>
      </c>
      <c r="Q16" s="22">
        <f t="shared" si="0"/>
        <v>-99.6</v>
      </c>
      <c r="R16" s="22">
        <f t="shared" si="1"/>
        <v>0</v>
      </c>
      <c r="T16" s="22">
        <f>K16/$D16</f>
        <v>-68.599999999999994</v>
      </c>
      <c r="U16" s="22">
        <f t="shared" si="2"/>
        <v>0</v>
      </c>
      <c r="V16" s="22">
        <f>M16/$D16</f>
        <v>68.599999999999994</v>
      </c>
    </row>
    <row r="17" spans="2:22">
      <c r="B17" s="22" t="s">
        <v>71</v>
      </c>
      <c r="C17" s="22">
        <v>4</v>
      </c>
      <c r="D17" s="22">
        <v>15</v>
      </c>
      <c r="F17" s="1">
        <v>-2596</v>
      </c>
      <c r="G17" s="1">
        <v>0</v>
      </c>
      <c r="H17" s="1">
        <v>-1463</v>
      </c>
      <c r="I17" s="1">
        <v>0</v>
      </c>
      <c r="K17" s="1">
        <v>-1133</v>
      </c>
      <c r="L17" s="1">
        <v>0</v>
      </c>
      <c r="M17" s="1">
        <f t="shared" si="3"/>
        <v>1133</v>
      </c>
      <c r="O17" s="22">
        <f t="shared" si="4"/>
        <v>-173.06666666666666</v>
      </c>
      <c r="P17" s="22">
        <f t="shared" si="5"/>
        <v>0</v>
      </c>
      <c r="Q17" s="22">
        <f t="shared" si="0"/>
        <v>-97.533333333333331</v>
      </c>
      <c r="R17" s="22">
        <f t="shared" si="1"/>
        <v>0</v>
      </c>
      <c r="T17" s="22">
        <f>K17/$D17</f>
        <v>-75.533333333333331</v>
      </c>
      <c r="U17" s="22">
        <f t="shared" si="2"/>
        <v>0</v>
      </c>
      <c r="V17" s="22">
        <f>M17/$D17</f>
        <v>75.533333333333331</v>
      </c>
    </row>
    <row r="18" spans="2:22">
      <c r="B18" s="22" t="s">
        <v>72</v>
      </c>
      <c r="C18" s="22">
        <v>1</v>
      </c>
      <c r="D18" s="22">
        <v>4</v>
      </c>
      <c r="F18" s="1">
        <v>-746</v>
      </c>
      <c r="G18" s="1">
        <v>0</v>
      </c>
      <c r="H18" s="1">
        <v>-740</v>
      </c>
      <c r="I18" s="1">
        <v>0</v>
      </c>
      <c r="K18" s="1">
        <v>-6</v>
      </c>
      <c r="L18" s="1">
        <v>0</v>
      </c>
      <c r="M18" s="1">
        <f t="shared" si="3"/>
        <v>6</v>
      </c>
      <c r="O18" s="22">
        <f t="shared" si="4"/>
        <v>-186.5</v>
      </c>
      <c r="P18" s="22">
        <f t="shared" si="5"/>
        <v>0</v>
      </c>
      <c r="Q18" s="22">
        <f t="shared" si="0"/>
        <v>-185</v>
      </c>
      <c r="R18" s="22">
        <f t="shared" si="1"/>
        <v>0</v>
      </c>
      <c r="T18" s="22">
        <f t="shared" ref="T18:T45" si="6">K18/$D18</f>
        <v>-1.5</v>
      </c>
      <c r="U18" s="22">
        <f t="shared" si="2"/>
        <v>0</v>
      </c>
      <c r="V18" s="22">
        <f t="shared" ref="V18:V45" si="7">M18/$D18</f>
        <v>1.5</v>
      </c>
    </row>
    <row r="19" spans="2:22">
      <c r="B19" s="22" t="s">
        <v>72</v>
      </c>
      <c r="C19" s="22">
        <v>2</v>
      </c>
      <c r="D19" s="22">
        <v>5</v>
      </c>
      <c r="F19" s="1">
        <v>-1154</v>
      </c>
      <c r="G19" s="1">
        <v>0</v>
      </c>
      <c r="H19" s="1">
        <v>-1043</v>
      </c>
      <c r="I19" s="1">
        <v>0</v>
      </c>
      <c r="K19" s="1">
        <v>-111</v>
      </c>
      <c r="L19" s="1">
        <v>0</v>
      </c>
      <c r="M19" s="1">
        <f t="shared" si="3"/>
        <v>111</v>
      </c>
      <c r="O19" s="22">
        <f t="shared" si="4"/>
        <v>-230.8</v>
      </c>
      <c r="P19" s="22">
        <f t="shared" si="5"/>
        <v>0</v>
      </c>
      <c r="Q19" s="22">
        <f t="shared" si="0"/>
        <v>-208.6</v>
      </c>
      <c r="R19" s="22">
        <f t="shared" si="1"/>
        <v>0</v>
      </c>
      <c r="T19" s="22">
        <f t="shared" si="6"/>
        <v>-22.2</v>
      </c>
      <c r="U19" s="22">
        <f t="shared" si="2"/>
        <v>0</v>
      </c>
      <c r="V19" s="22">
        <f t="shared" si="7"/>
        <v>22.2</v>
      </c>
    </row>
    <row r="20" spans="2:22">
      <c r="B20" s="22" t="s">
        <v>72</v>
      </c>
      <c r="C20" s="22">
        <v>3</v>
      </c>
      <c r="D20" s="22">
        <v>5</v>
      </c>
      <c r="F20" s="1">
        <v>-878</v>
      </c>
      <c r="G20" s="1">
        <v>0</v>
      </c>
      <c r="H20" s="1">
        <v>-556</v>
      </c>
      <c r="I20" s="1">
        <v>0</v>
      </c>
      <c r="K20" s="1">
        <v>-322</v>
      </c>
      <c r="L20" s="1">
        <v>0</v>
      </c>
      <c r="M20" s="1">
        <f t="shared" si="3"/>
        <v>322</v>
      </c>
      <c r="O20" s="22">
        <f t="shared" si="4"/>
        <v>-175.6</v>
      </c>
      <c r="P20" s="22">
        <f t="shared" si="5"/>
        <v>0</v>
      </c>
      <c r="Q20" s="22">
        <f t="shared" si="0"/>
        <v>-111.2</v>
      </c>
      <c r="R20" s="22">
        <f t="shared" si="1"/>
        <v>0</v>
      </c>
      <c r="T20" s="22">
        <f t="shared" si="6"/>
        <v>-64.400000000000006</v>
      </c>
      <c r="U20" s="22">
        <f t="shared" si="2"/>
        <v>0</v>
      </c>
      <c r="V20" s="22">
        <f t="shared" si="7"/>
        <v>64.400000000000006</v>
      </c>
    </row>
    <row r="21" spans="2:22">
      <c r="B21" s="22" t="s">
        <v>72</v>
      </c>
      <c r="C21" s="22">
        <v>4</v>
      </c>
      <c r="D21" s="22">
        <v>15</v>
      </c>
      <c r="F21" s="1">
        <v>-2467</v>
      </c>
      <c r="G21" s="1">
        <v>0</v>
      </c>
      <c r="H21" s="1">
        <v>-1911</v>
      </c>
      <c r="I21" s="1">
        <v>0</v>
      </c>
      <c r="K21" s="1">
        <v>-556</v>
      </c>
      <c r="L21" s="1">
        <v>0</v>
      </c>
      <c r="M21" s="1">
        <f t="shared" si="3"/>
        <v>556</v>
      </c>
      <c r="O21" s="22">
        <f t="shared" si="4"/>
        <v>-164.46666666666667</v>
      </c>
      <c r="P21" s="22">
        <f t="shared" si="5"/>
        <v>0</v>
      </c>
      <c r="Q21" s="22">
        <f t="shared" si="0"/>
        <v>-127.4</v>
      </c>
      <c r="R21" s="22">
        <f t="shared" si="1"/>
        <v>0</v>
      </c>
      <c r="T21" s="22">
        <f t="shared" si="6"/>
        <v>-37.06666666666667</v>
      </c>
      <c r="U21" s="22">
        <f t="shared" si="2"/>
        <v>0</v>
      </c>
      <c r="V21" s="22">
        <f t="shared" si="7"/>
        <v>37.06666666666667</v>
      </c>
    </row>
    <row r="22" spans="2:22">
      <c r="B22" s="22" t="s">
        <v>73</v>
      </c>
      <c r="C22" s="22">
        <v>1</v>
      </c>
      <c r="D22" s="22">
        <v>4</v>
      </c>
      <c r="F22" s="1">
        <v>0</v>
      </c>
      <c r="G22" s="1">
        <v>338</v>
      </c>
      <c r="H22" s="1">
        <v>0</v>
      </c>
      <c r="I22" s="1">
        <v>343</v>
      </c>
      <c r="K22" s="1">
        <v>0</v>
      </c>
      <c r="L22" s="1">
        <v>6</v>
      </c>
      <c r="M22" s="1">
        <f t="shared" si="3"/>
        <v>6</v>
      </c>
      <c r="O22" s="22">
        <f t="shared" si="4"/>
        <v>0</v>
      </c>
      <c r="P22" s="22">
        <f t="shared" si="5"/>
        <v>84.5</v>
      </c>
      <c r="Q22" s="22">
        <f t="shared" si="0"/>
        <v>0</v>
      </c>
      <c r="R22" s="22">
        <f t="shared" si="1"/>
        <v>85.75</v>
      </c>
      <c r="T22" s="22">
        <f t="shared" si="6"/>
        <v>0</v>
      </c>
      <c r="U22" s="22">
        <f t="shared" si="2"/>
        <v>1.5</v>
      </c>
      <c r="V22" s="22">
        <f t="shared" si="7"/>
        <v>1.5</v>
      </c>
    </row>
    <row r="23" spans="2:22">
      <c r="B23" s="22" t="s">
        <v>73</v>
      </c>
      <c r="C23" s="22">
        <v>2</v>
      </c>
      <c r="D23" s="22">
        <v>5</v>
      </c>
      <c r="F23" s="1">
        <v>0</v>
      </c>
      <c r="G23" s="1">
        <v>374</v>
      </c>
      <c r="H23" s="1">
        <v>0</v>
      </c>
      <c r="I23" s="1">
        <v>411</v>
      </c>
      <c r="K23" s="1">
        <v>0</v>
      </c>
      <c r="L23" s="1">
        <v>38</v>
      </c>
      <c r="M23" s="1">
        <f t="shared" si="3"/>
        <v>38</v>
      </c>
      <c r="O23" s="22">
        <f t="shared" si="4"/>
        <v>0</v>
      </c>
      <c r="P23" s="22">
        <f t="shared" si="5"/>
        <v>74.8</v>
      </c>
      <c r="Q23" s="22">
        <f t="shared" si="0"/>
        <v>0</v>
      </c>
      <c r="R23" s="22">
        <f t="shared" si="1"/>
        <v>82.2</v>
      </c>
      <c r="T23" s="22">
        <f t="shared" si="6"/>
        <v>0</v>
      </c>
      <c r="U23" s="22">
        <f t="shared" si="2"/>
        <v>7.6</v>
      </c>
      <c r="V23" s="22">
        <f t="shared" si="7"/>
        <v>7.6</v>
      </c>
    </row>
    <row r="24" spans="2:22">
      <c r="B24" s="22" t="s">
        <v>73</v>
      </c>
      <c r="C24" s="22">
        <v>3</v>
      </c>
      <c r="D24" s="22">
        <v>5</v>
      </c>
      <c r="F24" s="1">
        <v>0</v>
      </c>
      <c r="G24" s="1">
        <v>383</v>
      </c>
      <c r="H24" s="1">
        <v>0</v>
      </c>
      <c r="I24" s="1">
        <v>419</v>
      </c>
      <c r="K24" s="1">
        <v>0</v>
      </c>
      <c r="L24" s="1">
        <v>36</v>
      </c>
      <c r="M24" s="1">
        <f t="shared" si="3"/>
        <v>36</v>
      </c>
      <c r="O24" s="22">
        <f t="shared" si="4"/>
        <v>0</v>
      </c>
      <c r="P24" s="22">
        <f t="shared" si="5"/>
        <v>76.599999999999994</v>
      </c>
      <c r="Q24" s="22">
        <f t="shared" si="0"/>
        <v>0</v>
      </c>
      <c r="R24" s="22">
        <f t="shared" si="1"/>
        <v>83.8</v>
      </c>
      <c r="T24" s="22">
        <f t="shared" si="6"/>
        <v>0</v>
      </c>
      <c r="U24" s="22">
        <f t="shared" si="2"/>
        <v>7.2</v>
      </c>
      <c r="V24" s="22">
        <f t="shared" si="7"/>
        <v>7.2</v>
      </c>
    </row>
    <row r="25" spans="2:22">
      <c r="B25" s="22" t="s">
        <v>73</v>
      </c>
      <c r="C25" s="22">
        <v>4</v>
      </c>
      <c r="D25" s="22">
        <v>15</v>
      </c>
      <c r="F25" s="1">
        <v>0</v>
      </c>
      <c r="G25" s="1">
        <v>1456</v>
      </c>
      <c r="H25" s="1">
        <v>0</v>
      </c>
      <c r="I25" s="1">
        <v>988</v>
      </c>
      <c r="K25" s="1">
        <v>0</v>
      </c>
      <c r="L25" s="1">
        <v>-468</v>
      </c>
      <c r="M25" s="1">
        <f>-K25+L25</f>
        <v>-468</v>
      </c>
      <c r="O25" s="22">
        <f t="shared" si="4"/>
        <v>0</v>
      </c>
      <c r="P25" s="22">
        <f t="shared" si="5"/>
        <v>97.066666666666663</v>
      </c>
      <c r="Q25" s="22">
        <f t="shared" si="0"/>
        <v>0</v>
      </c>
      <c r="R25" s="22">
        <f t="shared" si="1"/>
        <v>65.86666666666666</v>
      </c>
      <c r="T25" s="22">
        <f t="shared" si="6"/>
        <v>0</v>
      </c>
      <c r="U25" s="22">
        <f t="shared" si="2"/>
        <v>-31.2</v>
      </c>
      <c r="V25" s="22">
        <f t="shared" si="7"/>
        <v>-31.2</v>
      </c>
    </row>
    <row r="26" spans="2:22">
      <c r="B26" s="22" t="s">
        <v>74</v>
      </c>
      <c r="C26" s="22">
        <v>1</v>
      </c>
      <c r="D26" s="22">
        <v>4</v>
      </c>
      <c r="F26" s="1">
        <v>-215</v>
      </c>
      <c r="G26" s="1">
        <v>0</v>
      </c>
      <c r="H26" s="1">
        <v>-224</v>
      </c>
      <c r="I26" s="1">
        <v>0</v>
      </c>
      <c r="K26" s="1">
        <v>9</v>
      </c>
      <c r="L26" s="1">
        <v>0</v>
      </c>
      <c r="M26" s="1">
        <f t="shared" si="3"/>
        <v>-9</v>
      </c>
      <c r="O26" s="22">
        <f t="shared" si="4"/>
        <v>-53.75</v>
      </c>
      <c r="P26" s="22">
        <f t="shared" si="5"/>
        <v>0</v>
      </c>
      <c r="Q26" s="22">
        <f t="shared" si="0"/>
        <v>-56</v>
      </c>
      <c r="R26" s="22">
        <f t="shared" si="1"/>
        <v>0</v>
      </c>
      <c r="T26" s="22">
        <f t="shared" si="6"/>
        <v>2.25</v>
      </c>
      <c r="U26" s="22">
        <f t="shared" si="2"/>
        <v>0</v>
      </c>
      <c r="V26" s="22">
        <f t="shared" si="7"/>
        <v>-2.25</v>
      </c>
    </row>
    <row r="27" spans="2:22">
      <c r="B27" s="22" t="s">
        <v>74</v>
      </c>
      <c r="C27" s="22">
        <v>2</v>
      </c>
      <c r="D27" s="22">
        <v>5</v>
      </c>
      <c r="F27" s="1">
        <v>-49</v>
      </c>
      <c r="G27" s="1">
        <v>8</v>
      </c>
      <c r="H27" s="1">
        <v>-124</v>
      </c>
      <c r="I27" s="1">
        <v>0</v>
      </c>
      <c r="K27" s="1">
        <v>75</v>
      </c>
      <c r="L27" s="1">
        <v>-8</v>
      </c>
      <c r="M27" s="1">
        <f t="shared" si="3"/>
        <v>-83</v>
      </c>
      <c r="O27" s="22">
        <f t="shared" si="4"/>
        <v>-9.8000000000000007</v>
      </c>
      <c r="P27" s="22">
        <f t="shared" si="5"/>
        <v>1.6</v>
      </c>
      <c r="Q27" s="22">
        <f t="shared" si="0"/>
        <v>-24.8</v>
      </c>
      <c r="R27" s="22">
        <f t="shared" si="1"/>
        <v>0</v>
      </c>
      <c r="T27" s="22">
        <f t="shared" si="6"/>
        <v>15</v>
      </c>
      <c r="U27" s="22">
        <f t="shared" si="2"/>
        <v>-1.6</v>
      </c>
      <c r="V27" s="22">
        <f t="shared" si="7"/>
        <v>-16.600000000000001</v>
      </c>
    </row>
    <row r="28" spans="2:22">
      <c r="B28" s="22" t="s">
        <v>74</v>
      </c>
      <c r="C28" s="22">
        <v>3</v>
      </c>
      <c r="D28" s="22">
        <v>5</v>
      </c>
      <c r="F28" s="1">
        <v>0</v>
      </c>
      <c r="G28" s="1">
        <v>81</v>
      </c>
      <c r="H28" s="1">
        <v>-144</v>
      </c>
      <c r="I28" s="1">
        <v>0</v>
      </c>
      <c r="K28" s="1">
        <v>144</v>
      </c>
      <c r="L28" s="1">
        <v>-81</v>
      </c>
      <c r="M28" s="1">
        <f t="shared" si="3"/>
        <v>-225</v>
      </c>
      <c r="O28" s="22">
        <f t="shared" si="4"/>
        <v>0</v>
      </c>
      <c r="P28" s="22">
        <f t="shared" si="5"/>
        <v>16.2</v>
      </c>
      <c r="Q28" s="22">
        <f t="shared" si="0"/>
        <v>-28.8</v>
      </c>
      <c r="R28" s="22">
        <f t="shared" si="1"/>
        <v>0</v>
      </c>
      <c r="T28" s="22">
        <f t="shared" si="6"/>
        <v>28.8</v>
      </c>
      <c r="U28" s="22">
        <f t="shared" si="2"/>
        <v>-16.2</v>
      </c>
      <c r="V28" s="22">
        <f t="shared" si="7"/>
        <v>-45</v>
      </c>
    </row>
    <row r="29" spans="2:22">
      <c r="B29" s="22" t="s">
        <v>74</v>
      </c>
      <c r="C29" s="22">
        <v>4</v>
      </c>
      <c r="D29" s="22">
        <v>15</v>
      </c>
      <c r="F29" s="1">
        <v>0</v>
      </c>
      <c r="G29" s="1">
        <v>412</v>
      </c>
      <c r="H29" s="1">
        <v>-167</v>
      </c>
      <c r="I29" s="1">
        <v>89</v>
      </c>
      <c r="K29" s="1">
        <v>167</v>
      </c>
      <c r="L29" s="1">
        <v>-323</v>
      </c>
      <c r="M29" s="1">
        <f t="shared" si="3"/>
        <v>-490</v>
      </c>
      <c r="O29" s="22">
        <f t="shared" si="4"/>
        <v>0</v>
      </c>
      <c r="P29" s="22">
        <f t="shared" si="5"/>
        <v>27.466666666666665</v>
      </c>
      <c r="Q29" s="22">
        <f t="shared" si="0"/>
        <v>-11.133333333333333</v>
      </c>
      <c r="R29" s="22">
        <f t="shared" si="1"/>
        <v>5.9333333333333336</v>
      </c>
      <c r="T29" s="22">
        <f t="shared" si="6"/>
        <v>11.133333333333333</v>
      </c>
      <c r="U29" s="22">
        <f t="shared" si="2"/>
        <v>-21.533333333333335</v>
      </c>
      <c r="V29" s="22">
        <f t="shared" si="7"/>
        <v>-32.666666666666664</v>
      </c>
    </row>
    <row r="30" spans="2:22">
      <c r="B30" s="22" t="s">
        <v>75</v>
      </c>
      <c r="C30" s="22">
        <v>1</v>
      </c>
      <c r="D30" s="22">
        <v>4</v>
      </c>
      <c r="F30" s="1">
        <v>-106</v>
      </c>
      <c r="G30" s="1">
        <v>14</v>
      </c>
      <c r="H30" s="1">
        <v>-116</v>
      </c>
      <c r="I30" s="1">
        <v>22</v>
      </c>
      <c r="K30" s="1">
        <v>11</v>
      </c>
      <c r="L30" s="1">
        <v>8</v>
      </c>
      <c r="M30" s="1">
        <f t="shared" si="3"/>
        <v>-3</v>
      </c>
      <c r="O30" s="22">
        <f t="shared" si="4"/>
        <v>-26.5</v>
      </c>
      <c r="P30" s="22">
        <f t="shared" si="5"/>
        <v>3.5</v>
      </c>
      <c r="Q30" s="22">
        <f t="shared" si="0"/>
        <v>-29</v>
      </c>
      <c r="R30" s="22">
        <f t="shared" si="1"/>
        <v>5.5</v>
      </c>
      <c r="T30" s="22">
        <f t="shared" si="6"/>
        <v>2.75</v>
      </c>
      <c r="U30" s="22">
        <f t="shared" si="2"/>
        <v>2</v>
      </c>
      <c r="V30" s="22">
        <f t="shared" si="7"/>
        <v>-0.75</v>
      </c>
    </row>
    <row r="31" spans="2:22">
      <c r="B31" s="22" t="s">
        <v>75</v>
      </c>
      <c r="C31" s="22">
        <v>2</v>
      </c>
      <c r="D31" s="22">
        <v>5</v>
      </c>
      <c r="F31" s="1">
        <v>-57</v>
      </c>
      <c r="G31" s="1">
        <v>22</v>
      </c>
      <c r="H31" s="1">
        <v>-134</v>
      </c>
      <c r="I31" s="1">
        <v>0</v>
      </c>
      <c r="K31" s="1">
        <v>77</v>
      </c>
      <c r="L31" s="1">
        <v>-22</v>
      </c>
      <c r="M31" s="1">
        <f t="shared" si="3"/>
        <v>-99</v>
      </c>
      <c r="O31" s="22">
        <f t="shared" si="4"/>
        <v>-11.4</v>
      </c>
      <c r="P31" s="22">
        <f t="shared" si="5"/>
        <v>4.4000000000000004</v>
      </c>
      <c r="Q31" s="22">
        <f t="shared" si="0"/>
        <v>-26.8</v>
      </c>
      <c r="R31" s="22">
        <f t="shared" si="1"/>
        <v>0</v>
      </c>
      <c r="T31" s="22">
        <f t="shared" si="6"/>
        <v>15.4</v>
      </c>
      <c r="U31" s="22">
        <f t="shared" si="2"/>
        <v>-4.4000000000000004</v>
      </c>
      <c r="V31" s="22">
        <f t="shared" si="7"/>
        <v>-19.8</v>
      </c>
    </row>
    <row r="32" spans="2:22">
      <c r="B32" s="22" t="s">
        <v>75</v>
      </c>
      <c r="C32" s="22">
        <v>3</v>
      </c>
      <c r="D32" s="22">
        <v>5</v>
      </c>
      <c r="F32" s="1">
        <v>-36</v>
      </c>
      <c r="G32" s="1">
        <v>2</v>
      </c>
      <c r="H32" s="1">
        <v>-233</v>
      </c>
      <c r="I32" s="1">
        <v>0</v>
      </c>
      <c r="K32" s="1">
        <v>197</v>
      </c>
      <c r="L32" s="1">
        <v>-2</v>
      </c>
      <c r="M32" s="1">
        <f t="shared" si="3"/>
        <v>-199</v>
      </c>
      <c r="O32" s="22">
        <f t="shared" si="4"/>
        <v>-7.2</v>
      </c>
      <c r="P32" s="22">
        <f t="shared" si="5"/>
        <v>0.4</v>
      </c>
      <c r="Q32" s="22">
        <f t="shared" si="0"/>
        <v>-46.6</v>
      </c>
      <c r="R32" s="22">
        <f t="shared" si="1"/>
        <v>0</v>
      </c>
      <c r="T32" s="22">
        <f t="shared" si="6"/>
        <v>39.4</v>
      </c>
      <c r="U32" s="22">
        <f t="shared" si="2"/>
        <v>-0.4</v>
      </c>
      <c r="V32" s="22">
        <f t="shared" si="7"/>
        <v>-39.799999999999997</v>
      </c>
    </row>
    <row r="33" spans="2:22">
      <c r="B33" s="22" t="s">
        <v>75</v>
      </c>
      <c r="C33" s="22">
        <v>4</v>
      </c>
      <c r="D33" s="22">
        <v>15</v>
      </c>
      <c r="F33" s="1">
        <v>-93</v>
      </c>
      <c r="G33" s="1">
        <v>63</v>
      </c>
      <c r="H33" s="1">
        <v>-360</v>
      </c>
      <c r="I33" s="1">
        <v>0</v>
      </c>
      <c r="K33" s="1">
        <v>267</v>
      </c>
      <c r="L33" s="1">
        <v>-63</v>
      </c>
      <c r="M33" s="1">
        <f t="shared" si="3"/>
        <v>-330</v>
      </c>
      <c r="O33" s="22">
        <f t="shared" si="4"/>
        <v>-6.2</v>
      </c>
      <c r="P33" s="22">
        <f t="shared" si="5"/>
        <v>4.2</v>
      </c>
      <c r="Q33" s="22">
        <f t="shared" si="0"/>
        <v>-24</v>
      </c>
      <c r="R33" s="22">
        <f t="shared" si="1"/>
        <v>0</v>
      </c>
      <c r="T33" s="22">
        <f t="shared" si="6"/>
        <v>17.8</v>
      </c>
      <c r="U33" s="22">
        <f t="shared" si="2"/>
        <v>-4.2</v>
      </c>
      <c r="V33" s="22">
        <f t="shared" si="7"/>
        <v>-22</v>
      </c>
    </row>
    <row r="34" spans="2:22">
      <c r="B34" s="22" t="s">
        <v>76</v>
      </c>
      <c r="C34" s="22">
        <v>1</v>
      </c>
      <c r="D34" s="22">
        <v>4</v>
      </c>
      <c r="F34" s="1">
        <v>-44</v>
      </c>
      <c r="G34" s="1">
        <v>0</v>
      </c>
      <c r="H34" s="1">
        <v>-47</v>
      </c>
      <c r="I34" s="1">
        <v>1</v>
      </c>
      <c r="K34" s="1">
        <v>3</v>
      </c>
      <c r="L34" s="1">
        <v>1</v>
      </c>
      <c r="M34" s="1">
        <f t="shared" si="3"/>
        <v>-2</v>
      </c>
      <c r="O34" s="22">
        <f t="shared" si="4"/>
        <v>-11</v>
      </c>
      <c r="P34" s="22">
        <f t="shared" si="5"/>
        <v>0</v>
      </c>
      <c r="Q34" s="22">
        <f t="shared" si="0"/>
        <v>-11.75</v>
      </c>
      <c r="R34" s="22">
        <f t="shared" si="1"/>
        <v>0.25</v>
      </c>
      <c r="T34" s="22">
        <f t="shared" si="6"/>
        <v>0.75</v>
      </c>
      <c r="U34" s="22">
        <f t="shared" si="2"/>
        <v>0.25</v>
      </c>
      <c r="V34" s="22">
        <f t="shared" si="7"/>
        <v>-0.5</v>
      </c>
    </row>
    <row r="35" spans="2:22">
      <c r="B35" s="22" t="s">
        <v>76</v>
      </c>
      <c r="C35" s="22">
        <v>2</v>
      </c>
      <c r="D35" s="22">
        <v>5</v>
      </c>
      <c r="F35" s="1">
        <v>0</v>
      </c>
      <c r="G35" s="1">
        <v>12</v>
      </c>
      <c r="H35" s="1">
        <v>-12</v>
      </c>
      <c r="I35" s="1">
        <v>0</v>
      </c>
      <c r="K35" s="1">
        <v>12</v>
      </c>
      <c r="L35" s="1">
        <v>-12</v>
      </c>
      <c r="M35" s="1">
        <f t="shared" si="3"/>
        <v>-24</v>
      </c>
      <c r="O35" s="22">
        <f t="shared" si="4"/>
        <v>0</v>
      </c>
      <c r="P35" s="22">
        <f t="shared" si="5"/>
        <v>2.4</v>
      </c>
      <c r="Q35" s="22">
        <f t="shared" si="0"/>
        <v>-2.4</v>
      </c>
      <c r="R35" s="22">
        <f t="shared" si="1"/>
        <v>0</v>
      </c>
      <c r="T35" s="22">
        <f t="shared" si="6"/>
        <v>2.4</v>
      </c>
      <c r="U35" s="22">
        <f t="shared" si="2"/>
        <v>-2.4</v>
      </c>
      <c r="V35" s="22">
        <f t="shared" si="7"/>
        <v>-4.8</v>
      </c>
    </row>
    <row r="36" spans="2:22">
      <c r="B36" s="22" t="s">
        <v>76</v>
      </c>
      <c r="C36" s="22">
        <v>3</v>
      </c>
      <c r="D36" s="22">
        <v>5</v>
      </c>
      <c r="F36" s="1">
        <v>0</v>
      </c>
      <c r="G36" s="1">
        <v>28</v>
      </c>
      <c r="H36" s="1">
        <v>-29</v>
      </c>
      <c r="I36" s="1">
        <v>0</v>
      </c>
      <c r="K36" s="1">
        <v>29</v>
      </c>
      <c r="L36" s="1">
        <v>-28</v>
      </c>
      <c r="M36" s="1">
        <f t="shared" si="3"/>
        <v>-57</v>
      </c>
      <c r="O36" s="22">
        <f t="shared" si="4"/>
        <v>0</v>
      </c>
      <c r="P36" s="22">
        <f t="shared" si="5"/>
        <v>5.6</v>
      </c>
      <c r="Q36" s="22">
        <f t="shared" si="0"/>
        <v>-5.8</v>
      </c>
      <c r="R36" s="22">
        <f t="shared" si="1"/>
        <v>0</v>
      </c>
      <c r="T36" s="22">
        <f t="shared" si="6"/>
        <v>5.8</v>
      </c>
      <c r="U36" s="22">
        <f t="shared" si="2"/>
        <v>-5.6</v>
      </c>
      <c r="V36" s="22">
        <f t="shared" si="7"/>
        <v>-11.4</v>
      </c>
    </row>
    <row r="37" spans="2:22">
      <c r="B37" s="22" t="s">
        <v>76</v>
      </c>
      <c r="C37" s="22">
        <v>4</v>
      </c>
      <c r="D37" s="22">
        <v>15</v>
      </c>
      <c r="F37" s="1">
        <v>0</v>
      </c>
      <c r="G37" s="1">
        <v>128</v>
      </c>
      <c r="H37" s="1">
        <v>-22</v>
      </c>
      <c r="I37" s="1">
        <v>54</v>
      </c>
      <c r="K37" s="1">
        <v>22</v>
      </c>
      <c r="L37" s="1">
        <v>-74</v>
      </c>
      <c r="M37" s="1">
        <f t="shared" si="3"/>
        <v>-96</v>
      </c>
      <c r="O37" s="22">
        <f t="shared" si="4"/>
        <v>0</v>
      </c>
      <c r="P37" s="22">
        <f t="shared" si="5"/>
        <v>8.5333333333333332</v>
      </c>
      <c r="Q37" s="22">
        <f t="shared" si="0"/>
        <v>-1.4666666666666666</v>
      </c>
      <c r="R37" s="22">
        <f t="shared" si="1"/>
        <v>3.6</v>
      </c>
      <c r="T37" s="22">
        <f t="shared" si="6"/>
        <v>1.4666666666666666</v>
      </c>
      <c r="U37" s="22">
        <f t="shared" si="2"/>
        <v>-4.9333333333333336</v>
      </c>
      <c r="V37" s="22">
        <f t="shared" si="7"/>
        <v>-6.4</v>
      </c>
    </row>
    <row r="38" spans="2:22">
      <c r="B38" s="22" t="s">
        <v>77</v>
      </c>
      <c r="C38" s="22">
        <v>1</v>
      </c>
      <c r="D38" s="22">
        <v>4</v>
      </c>
      <c r="F38" s="1">
        <v>-1893</v>
      </c>
      <c r="G38" s="1">
        <v>0</v>
      </c>
      <c r="H38" s="1">
        <v>-1924</v>
      </c>
      <c r="I38" s="1">
        <v>0</v>
      </c>
      <c r="K38" s="1">
        <v>31</v>
      </c>
      <c r="L38" s="1">
        <v>0</v>
      </c>
      <c r="M38" s="1">
        <f t="shared" si="3"/>
        <v>-31</v>
      </c>
      <c r="O38" s="22">
        <f t="shared" si="4"/>
        <v>-473.25</v>
      </c>
      <c r="P38" s="22">
        <f t="shared" si="5"/>
        <v>0</v>
      </c>
      <c r="Q38" s="22">
        <f t="shared" si="0"/>
        <v>-481</v>
      </c>
      <c r="R38" s="22">
        <f t="shared" si="1"/>
        <v>0</v>
      </c>
      <c r="T38" s="22">
        <f t="shared" si="6"/>
        <v>7.75</v>
      </c>
      <c r="U38" s="22">
        <f t="shared" si="2"/>
        <v>0</v>
      </c>
      <c r="V38" s="22">
        <f t="shared" si="7"/>
        <v>-7.75</v>
      </c>
    </row>
    <row r="39" spans="2:22">
      <c r="B39" s="22" t="s">
        <v>77</v>
      </c>
      <c r="C39" s="22">
        <v>2</v>
      </c>
      <c r="D39" s="22">
        <v>5</v>
      </c>
      <c r="F39" s="1">
        <v>-2078</v>
      </c>
      <c r="G39" s="1">
        <v>0</v>
      </c>
      <c r="H39" s="1">
        <v>-2044</v>
      </c>
      <c r="I39" s="1">
        <v>0</v>
      </c>
      <c r="K39" s="1">
        <v>-34</v>
      </c>
      <c r="L39" s="1">
        <v>0</v>
      </c>
      <c r="M39" s="1">
        <f t="shared" si="3"/>
        <v>34</v>
      </c>
      <c r="O39" s="22">
        <f t="shared" si="4"/>
        <v>-415.6</v>
      </c>
      <c r="P39" s="22">
        <f t="shared" si="5"/>
        <v>0</v>
      </c>
      <c r="Q39" s="22">
        <f t="shared" si="0"/>
        <v>-408.8</v>
      </c>
      <c r="R39" s="22">
        <f t="shared" si="1"/>
        <v>0</v>
      </c>
      <c r="T39" s="22">
        <f t="shared" si="6"/>
        <v>-6.8</v>
      </c>
      <c r="U39" s="22">
        <f t="shared" si="2"/>
        <v>0</v>
      </c>
      <c r="V39" s="22">
        <f t="shared" si="7"/>
        <v>6.8</v>
      </c>
    </row>
    <row r="40" spans="2:22">
      <c r="B40" s="22" t="s">
        <v>77</v>
      </c>
      <c r="C40" s="22">
        <v>3</v>
      </c>
      <c r="D40" s="22">
        <v>5</v>
      </c>
      <c r="F40" s="1">
        <v>-2311</v>
      </c>
      <c r="G40" s="1">
        <v>0</v>
      </c>
      <c r="H40" s="1">
        <v>-2122</v>
      </c>
      <c r="I40" s="1">
        <v>0</v>
      </c>
      <c r="K40" s="1">
        <v>-189</v>
      </c>
      <c r="L40" s="1">
        <v>0</v>
      </c>
      <c r="M40" s="1">
        <f t="shared" si="3"/>
        <v>189</v>
      </c>
      <c r="O40" s="22">
        <f t="shared" si="4"/>
        <v>-462.2</v>
      </c>
      <c r="P40" s="22">
        <f t="shared" si="5"/>
        <v>0</v>
      </c>
      <c r="Q40" s="22">
        <f t="shared" si="0"/>
        <v>-424.4</v>
      </c>
      <c r="R40" s="22">
        <f t="shared" si="1"/>
        <v>0</v>
      </c>
      <c r="T40" s="22">
        <f t="shared" si="6"/>
        <v>-37.799999999999997</v>
      </c>
      <c r="U40" s="22">
        <f t="shared" si="2"/>
        <v>0</v>
      </c>
      <c r="V40" s="22">
        <f t="shared" si="7"/>
        <v>37.799999999999997</v>
      </c>
    </row>
    <row r="41" spans="2:22">
      <c r="B41" s="22" t="s">
        <v>77</v>
      </c>
      <c r="C41" s="22">
        <v>4</v>
      </c>
      <c r="D41" s="22">
        <v>15</v>
      </c>
      <c r="F41" s="1">
        <v>-5481</v>
      </c>
      <c r="G41" s="1">
        <v>0</v>
      </c>
      <c r="H41" s="1">
        <v>-4707</v>
      </c>
      <c r="I41" s="1">
        <v>0</v>
      </c>
      <c r="K41" s="1">
        <v>-775</v>
      </c>
      <c r="L41" s="1">
        <v>0</v>
      </c>
      <c r="M41" s="1">
        <f t="shared" si="3"/>
        <v>775</v>
      </c>
      <c r="O41" s="22">
        <f t="shared" si="4"/>
        <v>-365.4</v>
      </c>
      <c r="P41" s="22">
        <f t="shared" si="5"/>
        <v>0</v>
      </c>
      <c r="Q41" s="22">
        <f t="shared" si="0"/>
        <v>-313.8</v>
      </c>
      <c r="R41" s="22">
        <f t="shared" si="1"/>
        <v>0</v>
      </c>
      <c r="T41" s="22">
        <f t="shared" si="6"/>
        <v>-51.666666666666664</v>
      </c>
      <c r="U41" s="22">
        <f t="shared" si="2"/>
        <v>0</v>
      </c>
      <c r="V41" s="22">
        <f t="shared" si="7"/>
        <v>51.666666666666664</v>
      </c>
    </row>
    <row r="42" spans="2:22">
      <c r="B42" s="22" t="s">
        <v>78</v>
      </c>
      <c r="C42" s="22">
        <v>1</v>
      </c>
      <c r="D42" s="22">
        <v>4</v>
      </c>
      <c r="F42" s="1">
        <v>-504</v>
      </c>
      <c r="G42" s="1">
        <v>0</v>
      </c>
      <c r="H42" s="1">
        <v>-482</v>
      </c>
      <c r="I42" s="1">
        <v>0</v>
      </c>
      <c r="K42" s="1">
        <v>-23</v>
      </c>
      <c r="L42" s="1">
        <v>0</v>
      </c>
      <c r="M42" s="1">
        <f t="shared" si="3"/>
        <v>23</v>
      </c>
      <c r="O42" s="22">
        <f t="shared" si="4"/>
        <v>-126</v>
      </c>
      <c r="P42" s="22">
        <f t="shared" si="5"/>
        <v>0</v>
      </c>
      <c r="Q42" s="22">
        <f t="shared" si="0"/>
        <v>-120.5</v>
      </c>
      <c r="R42" s="22">
        <f t="shared" si="1"/>
        <v>0</v>
      </c>
      <c r="T42" s="22">
        <f t="shared" si="6"/>
        <v>-5.75</v>
      </c>
      <c r="U42" s="22">
        <f t="shared" si="2"/>
        <v>0</v>
      </c>
      <c r="V42" s="22">
        <f t="shared" si="7"/>
        <v>5.75</v>
      </c>
    </row>
    <row r="43" spans="2:22">
      <c r="B43" s="22" t="s">
        <v>78</v>
      </c>
      <c r="C43" s="22">
        <v>2</v>
      </c>
      <c r="D43" s="22">
        <v>5</v>
      </c>
      <c r="F43" s="1">
        <v>-688</v>
      </c>
      <c r="G43" s="1">
        <v>0</v>
      </c>
      <c r="H43" s="1">
        <v>-670</v>
      </c>
      <c r="I43" s="1">
        <v>0</v>
      </c>
      <c r="K43" s="1">
        <v>-18</v>
      </c>
      <c r="L43" s="1">
        <v>0</v>
      </c>
      <c r="M43" s="1">
        <f t="shared" si="3"/>
        <v>18</v>
      </c>
      <c r="O43" s="22">
        <f t="shared" si="4"/>
        <v>-137.6</v>
      </c>
      <c r="P43" s="22">
        <f t="shared" si="5"/>
        <v>0</v>
      </c>
      <c r="Q43" s="22">
        <f t="shared" si="0"/>
        <v>-134</v>
      </c>
      <c r="R43" s="22">
        <f t="shared" si="1"/>
        <v>0</v>
      </c>
      <c r="T43" s="22">
        <f t="shared" si="6"/>
        <v>-3.6</v>
      </c>
      <c r="U43" s="22">
        <f t="shared" si="2"/>
        <v>0</v>
      </c>
      <c r="V43" s="22">
        <f t="shared" si="7"/>
        <v>3.6</v>
      </c>
    </row>
    <row r="44" spans="2:22">
      <c r="B44" s="22" t="s">
        <v>78</v>
      </c>
      <c r="C44" s="22">
        <v>3</v>
      </c>
      <c r="D44" s="22">
        <v>5</v>
      </c>
      <c r="F44" s="1">
        <v>-435</v>
      </c>
      <c r="G44" s="1">
        <v>0</v>
      </c>
      <c r="H44" s="1">
        <v>-351</v>
      </c>
      <c r="I44" s="1">
        <v>0</v>
      </c>
      <c r="K44" s="1">
        <v>-84</v>
      </c>
      <c r="L44" s="1">
        <v>0</v>
      </c>
      <c r="M44" s="1">
        <f t="shared" si="3"/>
        <v>84</v>
      </c>
      <c r="O44" s="22">
        <f t="shared" si="4"/>
        <v>-87</v>
      </c>
      <c r="P44" s="22">
        <f t="shared" si="5"/>
        <v>0</v>
      </c>
      <c r="Q44" s="22">
        <f t="shared" si="0"/>
        <v>-70.2</v>
      </c>
      <c r="R44" s="22">
        <f t="shared" si="1"/>
        <v>0</v>
      </c>
      <c r="T44" s="22">
        <f t="shared" si="6"/>
        <v>-16.8</v>
      </c>
      <c r="U44" s="22">
        <f t="shared" si="2"/>
        <v>0</v>
      </c>
      <c r="V44" s="22">
        <f t="shared" si="7"/>
        <v>16.8</v>
      </c>
    </row>
    <row r="45" spans="2:22">
      <c r="B45" s="22" t="s">
        <v>78</v>
      </c>
      <c r="C45" s="22">
        <v>4</v>
      </c>
      <c r="D45" s="22">
        <v>15</v>
      </c>
      <c r="F45" s="1">
        <v>-1148</v>
      </c>
      <c r="G45" s="1">
        <v>0</v>
      </c>
      <c r="H45" s="1">
        <v>-1033</v>
      </c>
      <c r="I45" s="1">
        <v>0</v>
      </c>
      <c r="K45" s="1">
        <v>-115</v>
      </c>
      <c r="L45" s="1">
        <v>0</v>
      </c>
      <c r="M45" s="1">
        <f t="shared" si="3"/>
        <v>115</v>
      </c>
      <c r="O45" s="22">
        <f t="shared" si="4"/>
        <v>-76.533333333333331</v>
      </c>
      <c r="P45" s="22">
        <f t="shared" si="5"/>
        <v>0</v>
      </c>
      <c r="Q45" s="22">
        <f t="shared" si="0"/>
        <v>-68.86666666666666</v>
      </c>
      <c r="R45" s="22">
        <f t="shared" si="1"/>
        <v>0</v>
      </c>
      <c r="T45" s="22">
        <f t="shared" si="6"/>
        <v>-7.666666666666667</v>
      </c>
      <c r="U45" s="22">
        <f t="shared" si="2"/>
        <v>0</v>
      </c>
      <c r="V45" s="22">
        <f t="shared" si="7"/>
        <v>7.666666666666667</v>
      </c>
    </row>
    <row r="46" spans="2:22">
      <c r="B46" s="22" t="s">
        <v>79</v>
      </c>
      <c r="C46" s="22">
        <v>1</v>
      </c>
      <c r="D46" s="22">
        <v>4</v>
      </c>
      <c r="F46" s="1">
        <v>-9</v>
      </c>
      <c r="G46" s="1">
        <v>14</v>
      </c>
      <c r="H46" s="1">
        <v>-10</v>
      </c>
      <c r="I46" s="1">
        <v>11</v>
      </c>
      <c r="K46" s="1">
        <v>1</v>
      </c>
      <c r="L46" s="1">
        <v>-4</v>
      </c>
      <c r="M46" s="1">
        <f t="shared" si="3"/>
        <v>-5</v>
      </c>
      <c r="O46" s="22">
        <f t="shared" ref="O46:O77" si="8">F46/$D46</f>
        <v>-2.25</v>
      </c>
      <c r="P46" s="22">
        <f t="shared" ref="P46:P77" si="9">G46/$D46</f>
        <v>3.5</v>
      </c>
      <c r="Q46" s="22">
        <f t="shared" ref="Q46:Q77" si="10">H46/$D46</f>
        <v>-2.5</v>
      </c>
      <c r="R46" s="22">
        <f t="shared" ref="R46:R77" si="11">I46/$D46</f>
        <v>2.75</v>
      </c>
      <c r="T46" s="22">
        <f t="shared" ref="T46:T77" si="12">K46/$D46</f>
        <v>0.25</v>
      </c>
      <c r="U46" s="22">
        <f t="shared" ref="U46:U77" si="13">L46/$D46</f>
        <v>-1</v>
      </c>
      <c r="V46" s="22">
        <f t="shared" ref="V46:V77" si="14">M46/$D46</f>
        <v>-1.25</v>
      </c>
    </row>
    <row r="47" spans="2:22">
      <c r="B47" s="22" t="s">
        <v>79</v>
      </c>
      <c r="C47" s="22">
        <v>2</v>
      </c>
      <c r="D47" s="22">
        <v>5</v>
      </c>
      <c r="F47" s="1">
        <v>-34</v>
      </c>
      <c r="G47" s="1">
        <v>1</v>
      </c>
      <c r="H47" s="1">
        <v>-48</v>
      </c>
      <c r="I47" s="1">
        <v>0</v>
      </c>
      <c r="K47" s="1">
        <v>15</v>
      </c>
      <c r="L47" s="1">
        <v>-1</v>
      </c>
      <c r="M47" s="1">
        <f t="shared" si="3"/>
        <v>-16</v>
      </c>
      <c r="O47" s="22">
        <f t="shared" si="8"/>
        <v>-6.8</v>
      </c>
      <c r="P47" s="22">
        <f t="shared" si="9"/>
        <v>0.2</v>
      </c>
      <c r="Q47" s="22">
        <f t="shared" si="10"/>
        <v>-9.6</v>
      </c>
      <c r="R47" s="22">
        <f t="shared" si="11"/>
        <v>0</v>
      </c>
      <c r="T47" s="22">
        <f t="shared" si="12"/>
        <v>3</v>
      </c>
      <c r="U47" s="22">
        <f t="shared" si="13"/>
        <v>-0.2</v>
      </c>
      <c r="V47" s="22">
        <f t="shared" si="14"/>
        <v>-3.2</v>
      </c>
    </row>
    <row r="48" spans="2:22">
      <c r="B48" s="22" t="s">
        <v>79</v>
      </c>
      <c r="C48" s="22">
        <v>3</v>
      </c>
      <c r="D48" s="22">
        <v>5</v>
      </c>
      <c r="F48" s="1">
        <v>-50</v>
      </c>
      <c r="G48" s="1">
        <v>0</v>
      </c>
      <c r="H48" s="1">
        <v>-75</v>
      </c>
      <c r="I48" s="1">
        <v>0</v>
      </c>
      <c r="K48" s="1">
        <v>24</v>
      </c>
      <c r="L48" s="1">
        <v>0</v>
      </c>
      <c r="M48" s="1">
        <f t="shared" si="3"/>
        <v>-24</v>
      </c>
      <c r="O48" s="22">
        <f t="shared" si="8"/>
        <v>-10</v>
      </c>
      <c r="P48" s="22">
        <f t="shared" si="9"/>
        <v>0</v>
      </c>
      <c r="Q48" s="22">
        <f t="shared" si="10"/>
        <v>-15</v>
      </c>
      <c r="R48" s="22">
        <f t="shared" si="11"/>
        <v>0</v>
      </c>
      <c r="T48" s="22">
        <f t="shared" si="12"/>
        <v>4.8</v>
      </c>
      <c r="U48" s="22">
        <f t="shared" si="13"/>
        <v>0</v>
      </c>
      <c r="V48" s="22">
        <f t="shared" si="14"/>
        <v>-4.8</v>
      </c>
    </row>
    <row r="49" spans="2:22">
      <c r="B49" s="22" t="s">
        <v>79</v>
      </c>
      <c r="C49" s="22">
        <v>4</v>
      </c>
      <c r="D49" s="22">
        <v>15</v>
      </c>
      <c r="F49" s="1">
        <v>-273</v>
      </c>
      <c r="G49" s="1">
        <v>0</v>
      </c>
      <c r="H49" s="1">
        <v>-423</v>
      </c>
      <c r="I49" s="1">
        <v>0</v>
      </c>
      <c r="K49" s="1">
        <v>150</v>
      </c>
      <c r="L49" s="1">
        <v>0</v>
      </c>
      <c r="M49" s="1">
        <f t="shared" si="3"/>
        <v>-150</v>
      </c>
      <c r="O49" s="22">
        <f t="shared" si="8"/>
        <v>-18.2</v>
      </c>
      <c r="P49" s="22">
        <f t="shared" si="9"/>
        <v>0</v>
      </c>
      <c r="Q49" s="22">
        <f t="shared" si="10"/>
        <v>-28.2</v>
      </c>
      <c r="R49" s="22">
        <f t="shared" si="11"/>
        <v>0</v>
      </c>
      <c r="T49" s="22">
        <f t="shared" si="12"/>
        <v>10</v>
      </c>
      <c r="U49" s="22">
        <f t="shared" si="13"/>
        <v>0</v>
      </c>
      <c r="V49" s="22">
        <f t="shared" si="14"/>
        <v>-10</v>
      </c>
    </row>
    <row r="50" spans="2:22">
      <c r="B50" s="22" t="s">
        <v>80</v>
      </c>
      <c r="C50" s="22">
        <v>1</v>
      </c>
      <c r="D50" s="22">
        <v>4</v>
      </c>
      <c r="F50" s="1">
        <v>-2014</v>
      </c>
      <c r="G50" s="1">
        <v>0</v>
      </c>
      <c r="H50" s="1">
        <v>-2014</v>
      </c>
      <c r="I50" s="1">
        <v>0</v>
      </c>
      <c r="K50" s="1">
        <v>0</v>
      </c>
      <c r="L50" s="1">
        <v>0</v>
      </c>
      <c r="M50" s="1">
        <f t="shared" si="3"/>
        <v>0</v>
      </c>
      <c r="O50" s="22">
        <f t="shared" si="8"/>
        <v>-503.5</v>
      </c>
      <c r="P50" s="22">
        <f t="shared" si="9"/>
        <v>0</v>
      </c>
      <c r="Q50" s="22">
        <f t="shared" si="10"/>
        <v>-503.5</v>
      </c>
      <c r="R50" s="22">
        <f t="shared" si="11"/>
        <v>0</v>
      </c>
      <c r="T50" s="22">
        <f t="shared" si="12"/>
        <v>0</v>
      </c>
      <c r="U50" s="22">
        <f t="shared" si="13"/>
        <v>0</v>
      </c>
      <c r="V50" s="22">
        <f t="shared" si="14"/>
        <v>0</v>
      </c>
    </row>
    <row r="51" spans="2:22">
      <c r="B51" s="22" t="s">
        <v>80</v>
      </c>
      <c r="C51" s="22">
        <v>2</v>
      </c>
      <c r="D51" s="22">
        <v>5</v>
      </c>
      <c r="F51" s="1">
        <v>-19</v>
      </c>
      <c r="G51" s="1">
        <v>75</v>
      </c>
      <c r="H51" s="1">
        <v>-20</v>
      </c>
      <c r="I51" s="1">
        <v>87</v>
      </c>
      <c r="K51" s="1">
        <v>0</v>
      </c>
      <c r="L51" s="1">
        <v>12</v>
      </c>
      <c r="M51" s="1">
        <f t="shared" si="3"/>
        <v>12</v>
      </c>
      <c r="O51" s="22">
        <f t="shared" si="8"/>
        <v>-3.8</v>
      </c>
      <c r="P51" s="22">
        <f t="shared" si="9"/>
        <v>15</v>
      </c>
      <c r="Q51" s="22">
        <f t="shared" si="10"/>
        <v>-4</v>
      </c>
      <c r="R51" s="22">
        <f t="shared" si="11"/>
        <v>17.399999999999999</v>
      </c>
      <c r="T51" s="22">
        <f t="shared" si="12"/>
        <v>0</v>
      </c>
      <c r="U51" s="22">
        <f t="shared" si="13"/>
        <v>2.4</v>
      </c>
      <c r="V51" s="22">
        <f t="shared" si="14"/>
        <v>2.4</v>
      </c>
    </row>
    <row r="52" spans="2:22">
      <c r="B52" s="22" t="s">
        <v>80</v>
      </c>
      <c r="C52" s="22">
        <v>3</v>
      </c>
      <c r="D52" s="22">
        <v>5</v>
      </c>
      <c r="F52" s="1">
        <v>0</v>
      </c>
      <c r="G52" s="1">
        <v>279</v>
      </c>
      <c r="H52" s="1">
        <v>-24</v>
      </c>
      <c r="I52" s="1">
        <v>99</v>
      </c>
      <c r="K52" s="1">
        <v>24</v>
      </c>
      <c r="L52" s="1">
        <v>-180</v>
      </c>
      <c r="M52" s="1">
        <f t="shared" si="3"/>
        <v>-204</v>
      </c>
      <c r="O52" s="22">
        <f t="shared" si="8"/>
        <v>0</v>
      </c>
      <c r="P52" s="22">
        <f t="shared" si="9"/>
        <v>55.8</v>
      </c>
      <c r="Q52" s="22">
        <f t="shared" si="10"/>
        <v>-4.8</v>
      </c>
      <c r="R52" s="22">
        <f t="shared" si="11"/>
        <v>19.8</v>
      </c>
      <c r="T52" s="22">
        <f t="shared" si="12"/>
        <v>4.8</v>
      </c>
      <c r="U52" s="22">
        <f t="shared" si="13"/>
        <v>-36</v>
      </c>
      <c r="V52" s="22">
        <f t="shared" si="14"/>
        <v>-40.799999999999997</v>
      </c>
    </row>
    <row r="53" spans="2:22">
      <c r="B53" s="22" t="s">
        <v>80</v>
      </c>
      <c r="C53" s="22">
        <v>4</v>
      </c>
      <c r="D53" s="22">
        <v>15</v>
      </c>
      <c r="F53" s="1">
        <v>-222</v>
      </c>
      <c r="G53" s="1">
        <v>418</v>
      </c>
      <c r="H53" s="1">
        <v>-172</v>
      </c>
      <c r="I53" s="1">
        <v>396</v>
      </c>
      <c r="K53" s="1">
        <v>-51</v>
      </c>
      <c r="L53" s="1">
        <v>-22</v>
      </c>
      <c r="M53" s="1">
        <f t="shared" si="3"/>
        <v>29</v>
      </c>
      <c r="O53" s="22">
        <f t="shared" si="8"/>
        <v>-14.8</v>
      </c>
      <c r="P53" s="22">
        <f t="shared" si="9"/>
        <v>27.866666666666667</v>
      </c>
      <c r="Q53" s="22">
        <f t="shared" si="10"/>
        <v>-11.466666666666667</v>
      </c>
      <c r="R53" s="22">
        <f t="shared" si="11"/>
        <v>26.4</v>
      </c>
      <c r="T53" s="22">
        <f t="shared" si="12"/>
        <v>-3.4</v>
      </c>
      <c r="U53" s="22">
        <f t="shared" si="13"/>
        <v>-1.4666666666666666</v>
      </c>
      <c r="V53" s="22">
        <f t="shared" si="14"/>
        <v>1.9333333333333333</v>
      </c>
    </row>
    <row r="54" spans="2:22">
      <c r="B54" s="22" t="s">
        <v>81</v>
      </c>
      <c r="C54" s="22">
        <v>1</v>
      </c>
      <c r="D54" s="22">
        <v>4</v>
      </c>
      <c r="F54" s="1">
        <v>-592</v>
      </c>
      <c r="G54" s="1">
        <v>0</v>
      </c>
      <c r="H54" s="1">
        <v>-589</v>
      </c>
      <c r="I54" s="1">
        <v>4</v>
      </c>
      <c r="K54" s="1">
        <v>-3</v>
      </c>
      <c r="L54" s="1">
        <v>4</v>
      </c>
      <c r="M54" s="1">
        <f t="shared" si="3"/>
        <v>7</v>
      </c>
      <c r="O54" s="22">
        <f t="shared" si="8"/>
        <v>-148</v>
      </c>
      <c r="P54" s="22">
        <f t="shared" si="9"/>
        <v>0</v>
      </c>
      <c r="Q54" s="22">
        <f t="shared" si="10"/>
        <v>-147.25</v>
      </c>
      <c r="R54" s="22">
        <f t="shared" si="11"/>
        <v>1</v>
      </c>
      <c r="T54" s="22">
        <f t="shared" si="12"/>
        <v>-0.75</v>
      </c>
      <c r="U54" s="22">
        <f t="shared" si="13"/>
        <v>1</v>
      </c>
      <c r="V54" s="22">
        <f t="shared" si="14"/>
        <v>1.75</v>
      </c>
    </row>
    <row r="55" spans="2:22">
      <c r="B55" s="22" t="s">
        <v>81</v>
      </c>
      <c r="C55" s="22">
        <v>2</v>
      </c>
      <c r="D55" s="22">
        <v>5</v>
      </c>
      <c r="F55" s="1">
        <v>-39</v>
      </c>
      <c r="G55" s="1">
        <v>148</v>
      </c>
      <c r="H55" s="1">
        <v>-54</v>
      </c>
      <c r="I55" s="1">
        <v>141</v>
      </c>
      <c r="K55" s="1">
        <v>15</v>
      </c>
      <c r="L55" s="1">
        <v>-8</v>
      </c>
      <c r="M55" s="1">
        <f t="shared" si="3"/>
        <v>-23</v>
      </c>
      <c r="O55" s="22">
        <f t="shared" si="8"/>
        <v>-7.8</v>
      </c>
      <c r="P55" s="22">
        <f t="shared" si="9"/>
        <v>29.6</v>
      </c>
      <c r="Q55" s="22">
        <f t="shared" si="10"/>
        <v>-10.8</v>
      </c>
      <c r="R55" s="22">
        <f t="shared" si="11"/>
        <v>28.2</v>
      </c>
      <c r="T55" s="22">
        <f t="shared" si="12"/>
        <v>3</v>
      </c>
      <c r="U55" s="22">
        <f t="shared" si="13"/>
        <v>-1.6</v>
      </c>
      <c r="V55" s="22">
        <f t="shared" si="14"/>
        <v>-4.5999999999999996</v>
      </c>
    </row>
    <row r="56" spans="2:22">
      <c r="B56" s="22" t="s">
        <v>81</v>
      </c>
      <c r="C56" s="22">
        <v>3</v>
      </c>
      <c r="D56" s="22">
        <v>5</v>
      </c>
      <c r="F56" s="1">
        <v>-18</v>
      </c>
      <c r="G56" s="1">
        <v>0</v>
      </c>
      <c r="H56" s="1">
        <v>-116</v>
      </c>
      <c r="I56" s="1">
        <v>0</v>
      </c>
      <c r="K56" s="1">
        <v>98</v>
      </c>
      <c r="L56" s="1">
        <v>0</v>
      </c>
      <c r="M56" s="1">
        <f t="shared" si="3"/>
        <v>-98</v>
      </c>
      <c r="O56" s="22">
        <f t="shared" si="8"/>
        <v>-3.6</v>
      </c>
      <c r="P56" s="22">
        <f t="shared" si="9"/>
        <v>0</v>
      </c>
      <c r="Q56" s="22">
        <f t="shared" si="10"/>
        <v>-23.2</v>
      </c>
      <c r="R56" s="22">
        <f t="shared" si="11"/>
        <v>0</v>
      </c>
      <c r="T56" s="22">
        <f t="shared" si="12"/>
        <v>19.600000000000001</v>
      </c>
      <c r="U56" s="22">
        <f t="shared" si="13"/>
        <v>0</v>
      </c>
      <c r="V56" s="22">
        <f t="shared" si="14"/>
        <v>-19.600000000000001</v>
      </c>
    </row>
    <row r="57" spans="2:22">
      <c r="B57" s="22" t="s">
        <v>81</v>
      </c>
      <c r="C57" s="22">
        <v>4</v>
      </c>
      <c r="D57" s="22">
        <v>15</v>
      </c>
      <c r="F57" s="1">
        <v>-43</v>
      </c>
      <c r="G57" s="1">
        <v>72</v>
      </c>
      <c r="H57" s="1">
        <v>-41</v>
      </c>
      <c r="I57" s="1">
        <v>164</v>
      </c>
      <c r="K57" s="1">
        <v>-2</v>
      </c>
      <c r="L57" s="1">
        <v>93</v>
      </c>
      <c r="M57" s="1">
        <f t="shared" si="3"/>
        <v>95</v>
      </c>
      <c r="O57" s="22">
        <f t="shared" si="8"/>
        <v>-2.8666666666666667</v>
      </c>
      <c r="P57" s="22">
        <f t="shared" si="9"/>
        <v>4.8</v>
      </c>
      <c r="Q57" s="22">
        <f t="shared" si="10"/>
        <v>-2.7333333333333334</v>
      </c>
      <c r="R57" s="22">
        <f t="shared" si="11"/>
        <v>10.933333333333334</v>
      </c>
      <c r="T57" s="22">
        <f t="shared" si="12"/>
        <v>-0.13333333333333333</v>
      </c>
      <c r="U57" s="22">
        <f t="shared" si="13"/>
        <v>6.2</v>
      </c>
      <c r="V57" s="22">
        <f t="shared" si="14"/>
        <v>6.333333333333333</v>
      </c>
    </row>
    <row r="58" spans="2:22">
      <c r="B58" s="22" t="s">
        <v>82</v>
      </c>
      <c r="C58" s="22">
        <v>1</v>
      </c>
      <c r="D58" s="22">
        <v>4</v>
      </c>
      <c r="F58" s="1">
        <v>-248</v>
      </c>
      <c r="G58" s="1">
        <v>0</v>
      </c>
      <c r="H58" s="1">
        <v>-247</v>
      </c>
      <c r="I58" s="1">
        <v>2</v>
      </c>
      <c r="K58" s="1">
        <v>-1</v>
      </c>
      <c r="L58" s="1">
        <v>2</v>
      </c>
      <c r="M58" s="1">
        <f t="shared" si="3"/>
        <v>3</v>
      </c>
      <c r="O58" s="22">
        <f t="shared" si="8"/>
        <v>-62</v>
      </c>
      <c r="P58" s="22">
        <f t="shared" si="9"/>
        <v>0</v>
      </c>
      <c r="Q58" s="22">
        <f t="shared" si="10"/>
        <v>-61.75</v>
      </c>
      <c r="R58" s="22">
        <f t="shared" si="11"/>
        <v>0.5</v>
      </c>
      <c r="T58" s="22">
        <f t="shared" si="12"/>
        <v>-0.25</v>
      </c>
      <c r="U58" s="22">
        <f t="shared" si="13"/>
        <v>0.5</v>
      </c>
      <c r="V58" s="22">
        <f t="shared" si="14"/>
        <v>0.75</v>
      </c>
    </row>
    <row r="59" spans="2:22">
      <c r="B59" s="22" t="s">
        <v>82</v>
      </c>
      <c r="C59" s="22">
        <v>2</v>
      </c>
      <c r="D59" s="22">
        <v>5</v>
      </c>
      <c r="F59" s="1">
        <v>-16</v>
      </c>
      <c r="G59" s="1">
        <v>62</v>
      </c>
      <c r="H59" s="1">
        <v>-23</v>
      </c>
      <c r="I59" s="1">
        <v>59</v>
      </c>
      <c r="K59" s="1">
        <v>6</v>
      </c>
      <c r="L59" s="1">
        <v>-3</v>
      </c>
      <c r="M59" s="1">
        <f t="shared" si="3"/>
        <v>-9</v>
      </c>
      <c r="O59" s="22">
        <f t="shared" si="8"/>
        <v>-3.2</v>
      </c>
      <c r="P59" s="22">
        <f t="shared" si="9"/>
        <v>12.4</v>
      </c>
      <c r="Q59" s="22">
        <f t="shared" si="10"/>
        <v>-4.5999999999999996</v>
      </c>
      <c r="R59" s="22">
        <f t="shared" si="11"/>
        <v>11.8</v>
      </c>
      <c r="T59" s="22">
        <f t="shared" si="12"/>
        <v>1.2</v>
      </c>
      <c r="U59" s="22">
        <f t="shared" si="13"/>
        <v>-0.6</v>
      </c>
      <c r="V59" s="22">
        <f t="shared" si="14"/>
        <v>-1.8</v>
      </c>
    </row>
    <row r="60" spans="2:22">
      <c r="B60" s="22" t="s">
        <v>82</v>
      </c>
      <c r="C60" s="22">
        <v>3</v>
      </c>
      <c r="D60" s="22">
        <v>5</v>
      </c>
      <c r="F60" s="1">
        <v>-8</v>
      </c>
      <c r="G60" s="1">
        <v>0</v>
      </c>
      <c r="H60" s="1">
        <v>-49</v>
      </c>
      <c r="I60" s="1">
        <v>0</v>
      </c>
      <c r="K60" s="1">
        <v>41</v>
      </c>
      <c r="L60" s="1">
        <v>0</v>
      </c>
      <c r="M60" s="1">
        <f t="shared" si="3"/>
        <v>-41</v>
      </c>
      <c r="O60" s="22">
        <f t="shared" si="8"/>
        <v>-1.6</v>
      </c>
      <c r="P60" s="22">
        <f t="shared" si="9"/>
        <v>0</v>
      </c>
      <c r="Q60" s="22">
        <f t="shared" si="10"/>
        <v>-9.8000000000000007</v>
      </c>
      <c r="R60" s="22">
        <f t="shared" si="11"/>
        <v>0</v>
      </c>
      <c r="T60" s="22">
        <f t="shared" si="12"/>
        <v>8.1999999999999993</v>
      </c>
      <c r="U60" s="22">
        <f t="shared" si="13"/>
        <v>0</v>
      </c>
      <c r="V60" s="22">
        <f t="shared" si="14"/>
        <v>-8.1999999999999993</v>
      </c>
    </row>
    <row r="61" spans="2:22">
      <c r="B61" s="22" t="s">
        <v>82</v>
      </c>
      <c r="C61" s="22">
        <v>4</v>
      </c>
      <c r="D61" s="22">
        <v>15</v>
      </c>
      <c r="F61" s="1">
        <v>-18</v>
      </c>
      <c r="G61" s="1">
        <v>30</v>
      </c>
      <c r="H61" s="1">
        <v>-17</v>
      </c>
      <c r="I61" s="1">
        <v>69</v>
      </c>
      <c r="K61" s="1">
        <v>-1</v>
      </c>
      <c r="L61" s="1">
        <v>39</v>
      </c>
      <c r="M61" s="1">
        <f t="shared" si="3"/>
        <v>40</v>
      </c>
      <c r="O61" s="22">
        <f t="shared" si="8"/>
        <v>-1.2</v>
      </c>
      <c r="P61" s="22">
        <f t="shared" si="9"/>
        <v>2</v>
      </c>
      <c r="Q61" s="22">
        <f t="shared" si="10"/>
        <v>-1.1333333333333333</v>
      </c>
      <c r="R61" s="22">
        <f t="shared" si="11"/>
        <v>4.5999999999999996</v>
      </c>
      <c r="T61" s="22">
        <f t="shared" si="12"/>
        <v>-6.6666666666666666E-2</v>
      </c>
      <c r="U61" s="22">
        <f t="shared" si="13"/>
        <v>2.6</v>
      </c>
      <c r="V61" s="22">
        <f t="shared" si="14"/>
        <v>2.6666666666666665</v>
      </c>
    </row>
    <row r="62" spans="2:22">
      <c r="B62" s="22" t="s">
        <v>83</v>
      </c>
      <c r="C62" s="22">
        <v>1</v>
      </c>
      <c r="D62" s="22">
        <v>4</v>
      </c>
      <c r="F62" s="1">
        <v>-57</v>
      </c>
      <c r="G62" s="1">
        <v>7</v>
      </c>
      <c r="H62" s="1">
        <v>-66</v>
      </c>
      <c r="I62" s="1">
        <v>14</v>
      </c>
      <c r="K62" s="1">
        <v>9</v>
      </c>
      <c r="L62" s="1">
        <v>7</v>
      </c>
      <c r="M62" s="1">
        <f t="shared" si="3"/>
        <v>-2</v>
      </c>
      <c r="O62" s="22">
        <f t="shared" si="8"/>
        <v>-14.25</v>
      </c>
      <c r="P62" s="22">
        <f t="shared" si="9"/>
        <v>1.75</v>
      </c>
      <c r="Q62" s="22">
        <f t="shared" si="10"/>
        <v>-16.5</v>
      </c>
      <c r="R62" s="22">
        <f t="shared" si="11"/>
        <v>3.5</v>
      </c>
      <c r="T62" s="22">
        <f t="shared" si="12"/>
        <v>2.25</v>
      </c>
      <c r="U62" s="22">
        <f t="shared" si="13"/>
        <v>1.75</v>
      </c>
      <c r="V62" s="22">
        <f t="shared" si="14"/>
        <v>-0.5</v>
      </c>
    </row>
    <row r="63" spans="2:22">
      <c r="B63" s="22" t="s">
        <v>83</v>
      </c>
      <c r="C63" s="22">
        <v>2</v>
      </c>
      <c r="D63" s="22">
        <v>5</v>
      </c>
      <c r="F63" s="1">
        <v>-5</v>
      </c>
      <c r="G63" s="1">
        <v>5</v>
      </c>
      <c r="H63" s="1">
        <v>-69</v>
      </c>
      <c r="I63" s="1">
        <v>0</v>
      </c>
      <c r="K63" s="1">
        <v>64</v>
      </c>
      <c r="L63" s="1">
        <v>-5</v>
      </c>
      <c r="M63" s="1">
        <f t="shared" si="3"/>
        <v>-69</v>
      </c>
      <c r="O63" s="22">
        <f t="shared" si="8"/>
        <v>-1</v>
      </c>
      <c r="P63" s="22">
        <f t="shared" si="9"/>
        <v>1</v>
      </c>
      <c r="Q63" s="22">
        <f t="shared" si="10"/>
        <v>-13.8</v>
      </c>
      <c r="R63" s="22">
        <f t="shared" si="11"/>
        <v>0</v>
      </c>
      <c r="T63" s="22">
        <f t="shared" si="12"/>
        <v>12.8</v>
      </c>
      <c r="U63" s="22">
        <f t="shared" si="13"/>
        <v>-1</v>
      </c>
      <c r="V63" s="22">
        <f t="shared" si="14"/>
        <v>-13.8</v>
      </c>
    </row>
    <row r="64" spans="2:22">
      <c r="B64" s="22" t="s">
        <v>83</v>
      </c>
      <c r="C64" s="22">
        <v>3</v>
      </c>
      <c r="D64" s="22">
        <v>5</v>
      </c>
      <c r="F64" s="1">
        <v>-6</v>
      </c>
      <c r="G64" s="1">
        <v>0</v>
      </c>
      <c r="H64" s="1">
        <v>-161</v>
      </c>
      <c r="I64" s="1">
        <v>0</v>
      </c>
      <c r="K64" s="1">
        <v>155</v>
      </c>
      <c r="L64" s="1">
        <v>0</v>
      </c>
      <c r="M64" s="1">
        <f t="shared" si="3"/>
        <v>-155</v>
      </c>
      <c r="O64" s="22">
        <f t="shared" si="8"/>
        <v>-1.2</v>
      </c>
      <c r="P64" s="22">
        <f t="shared" si="9"/>
        <v>0</v>
      </c>
      <c r="Q64" s="22">
        <f t="shared" si="10"/>
        <v>-32.200000000000003</v>
      </c>
      <c r="R64" s="22">
        <f t="shared" si="11"/>
        <v>0</v>
      </c>
      <c r="T64" s="22">
        <f t="shared" si="12"/>
        <v>31</v>
      </c>
      <c r="U64" s="22">
        <f t="shared" si="13"/>
        <v>0</v>
      </c>
      <c r="V64" s="22">
        <f t="shared" si="14"/>
        <v>-31</v>
      </c>
    </row>
    <row r="65" spans="2:22">
      <c r="B65" s="22" t="s">
        <v>83</v>
      </c>
      <c r="C65" s="22">
        <v>4</v>
      </c>
      <c r="D65" s="22">
        <v>15</v>
      </c>
      <c r="F65" s="1">
        <v>-43</v>
      </c>
      <c r="G65" s="1">
        <v>6</v>
      </c>
      <c r="H65" s="1">
        <v>-236</v>
      </c>
      <c r="I65" s="1">
        <v>0</v>
      </c>
      <c r="K65" s="1">
        <v>193</v>
      </c>
      <c r="L65" s="1">
        <v>-6</v>
      </c>
      <c r="M65" s="1">
        <f t="shared" si="3"/>
        <v>-199</v>
      </c>
      <c r="O65" s="22">
        <f t="shared" si="8"/>
        <v>-2.8666666666666667</v>
      </c>
      <c r="P65" s="22">
        <f t="shared" si="9"/>
        <v>0.4</v>
      </c>
      <c r="Q65" s="22">
        <f t="shared" si="10"/>
        <v>-15.733333333333333</v>
      </c>
      <c r="R65" s="22">
        <f t="shared" si="11"/>
        <v>0</v>
      </c>
      <c r="T65" s="22">
        <f t="shared" si="12"/>
        <v>12.866666666666667</v>
      </c>
      <c r="U65" s="22">
        <f t="shared" si="13"/>
        <v>-0.4</v>
      </c>
      <c r="V65" s="22">
        <f t="shared" si="14"/>
        <v>-13.266666666666667</v>
      </c>
    </row>
    <row r="66" spans="2:22">
      <c r="B66" s="22" t="s">
        <v>84</v>
      </c>
      <c r="C66" s="22">
        <v>1</v>
      </c>
      <c r="D66" s="22">
        <v>4</v>
      </c>
      <c r="F66" s="1">
        <v>0</v>
      </c>
      <c r="G66" s="1">
        <v>1836</v>
      </c>
      <c r="H66" s="1">
        <v>0</v>
      </c>
      <c r="I66" s="1">
        <v>1898</v>
      </c>
      <c r="K66" s="1">
        <v>0</v>
      </c>
      <c r="L66" s="1">
        <v>62</v>
      </c>
      <c r="M66" s="1">
        <f t="shared" si="3"/>
        <v>62</v>
      </c>
      <c r="O66" s="22">
        <f t="shared" si="8"/>
        <v>0</v>
      </c>
      <c r="P66" s="22">
        <f t="shared" si="9"/>
        <v>459</v>
      </c>
      <c r="Q66" s="22">
        <f t="shared" si="10"/>
        <v>0</v>
      </c>
      <c r="R66" s="22">
        <f t="shared" si="11"/>
        <v>474.5</v>
      </c>
      <c r="T66" s="22">
        <f t="shared" si="12"/>
        <v>0</v>
      </c>
      <c r="U66" s="22">
        <f t="shared" si="13"/>
        <v>15.5</v>
      </c>
      <c r="V66" s="22">
        <f t="shared" si="14"/>
        <v>15.5</v>
      </c>
    </row>
    <row r="67" spans="2:22">
      <c r="B67" s="22" t="s">
        <v>84</v>
      </c>
      <c r="C67" s="22">
        <v>2</v>
      </c>
      <c r="D67" s="22">
        <v>5</v>
      </c>
      <c r="F67" s="1">
        <v>0</v>
      </c>
      <c r="G67" s="1">
        <v>1580</v>
      </c>
      <c r="H67" s="1">
        <v>0</v>
      </c>
      <c r="I67" s="1">
        <v>3210</v>
      </c>
      <c r="K67" s="1">
        <v>0</v>
      </c>
      <c r="L67" s="1">
        <v>1630</v>
      </c>
      <c r="M67" s="1">
        <f t="shared" si="3"/>
        <v>1630</v>
      </c>
      <c r="O67" s="22">
        <f t="shared" si="8"/>
        <v>0</v>
      </c>
      <c r="P67" s="22">
        <f t="shared" si="9"/>
        <v>316</v>
      </c>
      <c r="Q67" s="22">
        <f t="shared" si="10"/>
        <v>0</v>
      </c>
      <c r="R67" s="22">
        <f t="shared" si="11"/>
        <v>642</v>
      </c>
      <c r="T67" s="22">
        <f t="shared" si="12"/>
        <v>0</v>
      </c>
      <c r="U67" s="22">
        <f t="shared" si="13"/>
        <v>326</v>
      </c>
      <c r="V67" s="22">
        <f t="shared" si="14"/>
        <v>326</v>
      </c>
    </row>
    <row r="68" spans="2:22">
      <c r="B68" s="22" t="s">
        <v>84</v>
      </c>
      <c r="C68" s="22">
        <v>3</v>
      </c>
      <c r="D68" s="22">
        <v>5</v>
      </c>
      <c r="F68" s="1">
        <v>0</v>
      </c>
      <c r="G68" s="1">
        <v>894</v>
      </c>
      <c r="H68" s="1">
        <v>0</v>
      </c>
      <c r="I68" s="1">
        <v>2972</v>
      </c>
      <c r="K68" s="1">
        <v>0</v>
      </c>
      <c r="L68" s="1">
        <v>2079</v>
      </c>
      <c r="M68" s="1">
        <f t="shared" si="3"/>
        <v>2079</v>
      </c>
      <c r="O68" s="22">
        <f t="shared" si="8"/>
        <v>0</v>
      </c>
      <c r="P68" s="22">
        <f t="shared" si="9"/>
        <v>178.8</v>
      </c>
      <c r="Q68" s="22">
        <f t="shared" si="10"/>
        <v>0</v>
      </c>
      <c r="R68" s="22">
        <f t="shared" si="11"/>
        <v>594.4</v>
      </c>
      <c r="T68" s="22">
        <f t="shared" si="12"/>
        <v>0</v>
      </c>
      <c r="U68" s="22">
        <f t="shared" si="13"/>
        <v>415.8</v>
      </c>
      <c r="V68" s="22">
        <f t="shared" si="14"/>
        <v>415.8</v>
      </c>
    </row>
    <row r="69" spans="2:22">
      <c r="B69" s="22" t="s">
        <v>84</v>
      </c>
      <c r="C69" s="22">
        <v>4</v>
      </c>
      <c r="D69" s="22">
        <v>15</v>
      </c>
      <c r="F69" s="1">
        <v>-1757</v>
      </c>
      <c r="G69" s="1">
        <v>565</v>
      </c>
      <c r="H69" s="1">
        <v>-11506</v>
      </c>
      <c r="I69" s="1">
        <v>1562</v>
      </c>
      <c r="K69" s="1">
        <v>9749</v>
      </c>
      <c r="L69" s="1">
        <v>997</v>
      </c>
      <c r="M69" s="1">
        <f t="shared" si="3"/>
        <v>-8752</v>
      </c>
      <c r="O69" s="22">
        <f t="shared" si="8"/>
        <v>-117.13333333333334</v>
      </c>
      <c r="P69" s="22">
        <f t="shared" si="9"/>
        <v>37.666666666666664</v>
      </c>
      <c r="Q69" s="22">
        <f t="shared" si="10"/>
        <v>-767.06666666666672</v>
      </c>
      <c r="R69" s="22">
        <f t="shared" si="11"/>
        <v>104.13333333333334</v>
      </c>
      <c r="T69" s="22">
        <f t="shared" si="12"/>
        <v>649.93333333333328</v>
      </c>
      <c r="U69" s="22">
        <f t="shared" si="13"/>
        <v>66.466666666666669</v>
      </c>
      <c r="V69" s="22">
        <f t="shared" si="14"/>
        <v>-583.4666666666667</v>
      </c>
    </row>
    <row r="70" spans="2:22">
      <c r="B70" s="22" t="s">
        <v>85</v>
      </c>
      <c r="C70" s="22">
        <v>1</v>
      </c>
      <c r="D70" s="22">
        <v>4</v>
      </c>
      <c r="F70" s="1">
        <v>-8</v>
      </c>
      <c r="G70" s="1">
        <v>650</v>
      </c>
      <c r="H70" s="1">
        <v>-32</v>
      </c>
      <c r="I70" s="1">
        <v>692</v>
      </c>
      <c r="K70" s="1">
        <v>23</v>
      </c>
      <c r="L70" s="1">
        <v>43</v>
      </c>
      <c r="M70" s="1">
        <f t="shared" si="3"/>
        <v>20</v>
      </c>
      <c r="O70" s="22">
        <f t="shared" si="8"/>
        <v>-2</v>
      </c>
      <c r="P70" s="22">
        <f t="shared" si="9"/>
        <v>162.5</v>
      </c>
      <c r="Q70" s="22">
        <f t="shared" si="10"/>
        <v>-8</v>
      </c>
      <c r="R70" s="22">
        <f t="shared" si="11"/>
        <v>173</v>
      </c>
      <c r="T70" s="22">
        <f t="shared" si="12"/>
        <v>5.75</v>
      </c>
      <c r="U70" s="22">
        <f t="shared" si="13"/>
        <v>10.75</v>
      </c>
      <c r="V70" s="22">
        <f t="shared" si="14"/>
        <v>5</v>
      </c>
    </row>
    <row r="71" spans="2:22">
      <c r="B71" s="22" t="s">
        <v>85</v>
      </c>
      <c r="C71" s="22">
        <v>2</v>
      </c>
      <c r="D71" s="22">
        <v>5</v>
      </c>
      <c r="F71" s="1">
        <v>0</v>
      </c>
      <c r="G71" s="1">
        <v>713</v>
      </c>
      <c r="H71" s="1">
        <v>0</v>
      </c>
      <c r="I71" s="1">
        <v>1005</v>
      </c>
      <c r="K71" s="1">
        <v>0</v>
      </c>
      <c r="L71" s="1">
        <v>291</v>
      </c>
      <c r="M71" s="1">
        <f t="shared" si="3"/>
        <v>291</v>
      </c>
      <c r="O71" s="22">
        <f t="shared" si="8"/>
        <v>0</v>
      </c>
      <c r="P71" s="22">
        <f t="shared" si="9"/>
        <v>142.6</v>
      </c>
      <c r="Q71" s="22">
        <f t="shared" si="10"/>
        <v>0</v>
      </c>
      <c r="R71" s="22">
        <f t="shared" si="11"/>
        <v>201</v>
      </c>
      <c r="T71" s="22">
        <f t="shared" si="12"/>
        <v>0</v>
      </c>
      <c r="U71" s="22">
        <f t="shared" si="13"/>
        <v>58.2</v>
      </c>
      <c r="V71" s="22">
        <f t="shared" si="14"/>
        <v>58.2</v>
      </c>
    </row>
    <row r="72" spans="2:22">
      <c r="B72" s="22" t="s">
        <v>85</v>
      </c>
      <c r="C72" s="22">
        <v>3</v>
      </c>
      <c r="D72" s="22">
        <v>5</v>
      </c>
      <c r="F72" s="1">
        <v>0</v>
      </c>
      <c r="G72" s="1">
        <v>449</v>
      </c>
      <c r="H72" s="1">
        <v>0</v>
      </c>
      <c r="I72" s="1">
        <v>1199</v>
      </c>
      <c r="K72" s="1">
        <v>0</v>
      </c>
      <c r="L72" s="1">
        <v>750</v>
      </c>
      <c r="M72" s="1">
        <f t="shared" si="3"/>
        <v>750</v>
      </c>
      <c r="O72" s="22">
        <f t="shared" si="8"/>
        <v>0</v>
      </c>
      <c r="P72" s="22">
        <f t="shared" si="9"/>
        <v>89.8</v>
      </c>
      <c r="Q72" s="22">
        <f t="shared" si="10"/>
        <v>0</v>
      </c>
      <c r="R72" s="22">
        <f t="shared" si="11"/>
        <v>239.8</v>
      </c>
      <c r="T72" s="22">
        <f t="shared" si="12"/>
        <v>0</v>
      </c>
      <c r="U72" s="22">
        <f t="shared" si="13"/>
        <v>150</v>
      </c>
      <c r="V72" s="22">
        <f t="shared" si="14"/>
        <v>150</v>
      </c>
    </row>
    <row r="73" spans="2:22">
      <c r="B73" s="22" t="s">
        <v>85</v>
      </c>
      <c r="C73" s="22">
        <v>4</v>
      </c>
      <c r="D73" s="22">
        <v>15</v>
      </c>
      <c r="F73" s="1">
        <v>0</v>
      </c>
      <c r="G73" s="1">
        <v>1511</v>
      </c>
      <c r="H73" s="1">
        <v>0</v>
      </c>
      <c r="I73" s="1">
        <v>3675</v>
      </c>
      <c r="K73" s="1">
        <v>0</v>
      </c>
      <c r="L73" s="1">
        <v>2164</v>
      </c>
      <c r="M73" s="1">
        <f t="shared" si="3"/>
        <v>2164</v>
      </c>
      <c r="O73" s="22">
        <f t="shared" si="8"/>
        <v>0</v>
      </c>
      <c r="P73" s="22">
        <f t="shared" si="9"/>
        <v>100.73333333333333</v>
      </c>
      <c r="Q73" s="22">
        <f t="shared" si="10"/>
        <v>0</v>
      </c>
      <c r="R73" s="22">
        <f t="shared" si="11"/>
        <v>245</v>
      </c>
      <c r="T73" s="22">
        <f t="shared" si="12"/>
        <v>0</v>
      </c>
      <c r="U73" s="22">
        <f t="shared" si="13"/>
        <v>144.26666666666668</v>
      </c>
      <c r="V73" s="22">
        <f t="shared" si="14"/>
        <v>144.26666666666668</v>
      </c>
    </row>
    <row r="74" spans="2:22">
      <c r="B74" s="22" t="s">
        <v>86</v>
      </c>
      <c r="C74" s="22">
        <v>1</v>
      </c>
      <c r="D74" s="22">
        <v>4</v>
      </c>
      <c r="F74" s="1">
        <v>0</v>
      </c>
      <c r="G74" s="1">
        <v>107</v>
      </c>
      <c r="H74" s="1">
        <v>0</v>
      </c>
      <c r="I74" s="1">
        <v>111</v>
      </c>
      <c r="K74" s="1">
        <v>0</v>
      </c>
      <c r="L74" s="1">
        <v>4</v>
      </c>
      <c r="M74" s="1">
        <f t="shared" si="3"/>
        <v>4</v>
      </c>
      <c r="O74" s="22">
        <f t="shared" si="8"/>
        <v>0</v>
      </c>
      <c r="P74" s="22">
        <f t="shared" si="9"/>
        <v>26.75</v>
      </c>
      <c r="Q74" s="22">
        <f t="shared" si="10"/>
        <v>0</v>
      </c>
      <c r="R74" s="22">
        <f t="shared" si="11"/>
        <v>27.75</v>
      </c>
      <c r="T74" s="22">
        <f t="shared" si="12"/>
        <v>0</v>
      </c>
      <c r="U74" s="22">
        <f t="shared" si="13"/>
        <v>1</v>
      </c>
      <c r="V74" s="22">
        <f t="shared" si="14"/>
        <v>1</v>
      </c>
    </row>
    <row r="75" spans="2:22">
      <c r="B75" s="22" t="s">
        <v>86</v>
      </c>
      <c r="C75" s="22">
        <v>2</v>
      </c>
      <c r="D75" s="22">
        <v>5</v>
      </c>
      <c r="F75" s="1">
        <v>0</v>
      </c>
      <c r="G75" s="1">
        <v>78</v>
      </c>
      <c r="H75" s="1">
        <v>0</v>
      </c>
      <c r="I75" s="1">
        <v>168</v>
      </c>
      <c r="K75" s="1">
        <v>0</v>
      </c>
      <c r="L75" s="1">
        <v>90</v>
      </c>
      <c r="M75" s="1">
        <f t="shared" si="3"/>
        <v>90</v>
      </c>
      <c r="O75" s="22">
        <f t="shared" si="8"/>
        <v>0</v>
      </c>
      <c r="P75" s="22">
        <f t="shared" si="9"/>
        <v>15.6</v>
      </c>
      <c r="Q75" s="22">
        <f t="shared" si="10"/>
        <v>0</v>
      </c>
      <c r="R75" s="22">
        <f t="shared" si="11"/>
        <v>33.6</v>
      </c>
      <c r="T75" s="22">
        <f t="shared" si="12"/>
        <v>0</v>
      </c>
      <c r="U75" s="22">
        <f t="shared" si="13"/>
        <v>18</v>
      </c>
      <c r="V75" s="22">
        <f t="shared" si="14"/>
        <v>18</v>
      </c>
    </row>
    <row r="76" spans="2:22">
      <c r="B76" s="22" t="s">
        <v>86</v>
      </c>
      <c r="C76" s="22">
        <v>3</v>
      </c>
      <c r="D76" s="22">
        <v>5</v>
      </c>
      <c r="F76" s="1">
        <v>-6</v>
      </c>
      <c r="G76" s="1">
        <v>11</v>
      </c>
      <c r="H76" s="1">
        <v>0</v>
      </c>
      <c r="I76" s="1">
        <v>124</v>
      </c>
      <c r="K76" s="1">
        <v>-6</v>
      </c>
      <c r="L76" s="1">
        <v>113</v>
      </c>
      <c r="M76" s="1">
        <f t="shared" si="3"/>
        <v>119</v>
      </c>
      <c r="O76" s="22">
        <f t="shared" si="8"/>
        <v>-1.2</v>
      </c>
      <c r="P76" s="22">
        <f t="shared" si="9"/>
        <v>2.2000000000000002</v>
      </c>
      <c r="Q76" s="22">
        <f t="shared" si="10"/>
        <v>0</v>
      </c>
      <c r="R76" s="22">
        <f t="shared" si="11"/>
        <v>24.8</v>
      </c>
      <c r="T76" s="22">
        <f t="shared" si="12"/>
        <v>-1.2</v>
      </c>
      <c r="U76" s="22">
        <f t="shared" si="13"/>
        <v>22.6</v>
      </c>
      <c r="V76" s="22">
        <f t="shared" si="14"/>
        <v>23.8</v>
      </c>
    </row>
    <row r="77" spans="2:22">
      <c r="B77" s="22" t="s">
        <v>86</v>
      </c>
      <c r="C77" s="22">
        <v>4</v>
      </c>
      <c r="D77" s="22">
        <v>15</v>
      </c>
      <c r="F77" s="1">
        <v>-500</v>
      </c>
      <c r="G77" s="1">
        <v>0</v>
      </c>
      <c r="H77" s="1">
        <v>-1087</v>
      </c>
      <c r="I77" s="1">
        <v>9</v>
      </c>
      <c r="K77" s="1">
        <v>588</v>
      </c>
      <c r="L77" s="1">
        <v>9</v>
      </c>
      <c r="M77" s="1">
        <f t="shared" si="3"/>
        <v>-579</v>
      </c>
      <c r="O77" s="22">
        <f t="shared" si="8"/>
        <v>-33.333333333333336</v>
      </c>
      <c r="P77" s="22">
        <f t="shared" si="9"/>
        <v>0</v>
      </c>
      <c r="Q77" s="22">
        <f t="shared" si="10"/>
        <v>-72.466666666666669</v>
      </c>
      <c r="R77" s="22">
        <f t="shared" si="11"/>
        <v>0.6</v>
      </c>
      <c r="T77" s="22">
        <f t="shared" si="12"/>
        <v>39.200000000000003</v>
      </c>
      <c r="U77" s="22">
        <f t="shared" si="13"/>
        <v>0.6</v>
      </c>
      <c r="V77" s="22">
        <f t="shared" si="14"/>
        <v>-38.6</v>
      </c>
    </row>
    <row r="78" spans="2:22">
      <c r="B78" s="22" t="s">
        <v>87</v>
      </c>
      <c r="C78" s="22">
        <v>1</v>
      </c>
      <c r="D78" s="22">
        <v>4</v>
      </c>
      <c r="F78" s="1">
        <v>-138</v>
      </c>
      <c r="G78" s="1">
        <v>0</v>
      </c>
      <c r="H78" s="1">
        <v>-120</v>
      </c>
      <c r="I78" s="1">
        <v>0</v>
      </c>
      <c r="K78" s="1">
        <v>-18</v>
      </c>
      <c r="L78" s="1">
        <v>0</v>
      </c>
      <c r="M78" s="1">
        <f t="shared" si="3"/>
        <v>18</v>
      </c>
      <c r="O78" s="22">
        <f t="shared" ref="O78:O85" si="15">F78/$D78</f>
        <v>-34.5</v>
      </c>
      <c r="P78" s="22">
        <f t="shared" ref="P78:P85" si="16">G78/$D78</f>
        <v>0</v>
      </c>
      <c r="Q78" s="22">
        <f t="shared" ref="Q78:Q85" si="17">H78/$D78</f>
        <v>-30</v>
      </c>
      <c r="R78" s="22">
        <f t="shared" ref="R78:R85" si="18">I78/$D78</f>
        <v>0</v>
      </c>
      <c r="T78" s="22">
        <f t="shared" ref="T78:T85" si="19">K78/$D78</f>
        <v>-4.5</v>
      </c>
      <c r="U78" s="22">
        <f t="shared" ref="U78:U85" si="20">L78/$D78</f>
        <v>0</v>
      </c>
      <c r="V78" s="22">
        <f t="shared" ref="V78:V85" si="21">M78/$D78</f>
        <v>4.5</v>
      </c>
    </row>
    <row r="79" spans="2:22">
      <c r="B79" s="22" t="s">
        <v>87</v>
      </c>
      <c r="C79" s="22">
        <v>2</v>
      </c>
      <c r="D79" s="22">
        <v>5</v>
      </c>
      <c r="F79" s="1">
        <v>-216</v>
      </c>
      <c r="G79" s="1">
        <v>0</v>
      </c>
      <c r="H79" s="1">
        <v>-87</v>
      </c>
      <c r="I79" s="1">
        <v>136</v>
      </c>
      <c r="K79" s="1">
        <v>-130</v>
      </c>
      <c r="L79" s="1">
        <v>136</v>
      </c>
      <c r="M79" s="1">
        <f t="shared" ref="M79:M85" si="22">-K79+L79</f>
        <v>266</v>
      </c>
      <c r="O79" s="22">
        <f t="shared" si="15"/>
        <v>-43.2</v>
      </c>
      <c r="P79" s="22">
        <f t="shared" si="16"/>
        <v>0</v>
      </c>
      <c r="Q79" s="22">
        <f t="shared" si="17"/>
        <v>-17.399999999999999</v>
      </c>
      <c r="R79" s="22">
        <f t="shared" si="18"/>
        <v>27.2</v>
      </c>
      <c r="T79" s="22">
        <f t="shared" si="19"/>
        <v>-26</v>
      </c>
      <c r="U79" s="22">
        <f t="shared" si="20"/>
        <v>27.2</v>
      </c>
      <c r="V79" s="22">
        <f t="shared" si="21"/>
        <v>53.2</v>
      </c>
    </row>
    <row r="80" spans="2:22">
      <c r="B80" s="22" t="s">
        <v>87</v>
      </c>
      <c r="C80" s="22">
        <v>3</v>
      </c>
      <c r="D80" s="22">
        <v>5</v>
      </c>
      <c r="F80" s="1">
        <v>-71</v>
      </c>
      <c r="G80" s="1">
        <v>0</v>
      </c>
      <c r="H80" s="1">
        <v>0</v>
      </c>
      <c r="I80" s="1">
        <v>511</v>
      </c>
      <c r="K80" s="1">
        <v>-71</v>
      </c>
      <c r="L80" s="1">
        <v>511</v>
      </c>
      <c r="M80" s="1">
        <f t="shared" si="22"/>
        <v>582</v>
      </c>
      <c r="O80" s="22">
        <f t="shared" si="15"/>
        <v>-14.2</v>
      </c>
      <c r="P80" s="22">
        <f t="shared" si="16"/>
        <v>0</v>
      </c>
      <c r="Q80" s="22">
        <f t="shared" si="17"/>
        <v>0</v>
      </c>
      <c r="R80" s="22">
        <f t="shared" si="18"/>
        <v>102.2</v>
      </c>
      <c r="T80" s="22">
        <f t="shared" si="19"/>
        <v>-14.2</v>
      </c>
      <c r="U80" s="22">
        <f t="shared" si="20"/>
        <v>102.2</v>
      </c>
      <c r="V80" s="22">
        <f t="shared" si="21"/>
        <v>116.4</v>
      </c>
    </row>
    <row r="81" spans="2:22">
      <c r="B81" s="22" t="s">
        <v>87</v>
      </c>
      <c r="C81" s="22">
        <v>4</v>
      </c>
      <c r="D81" s="22">
        <v>15</v>
      </c>
      <c r="F81" s="1">
        <v>-355</v>
      </c>
      <c r="G81" s="1">
        <v>0</v>
      </c>
      <c r="H81" s="1">
        <v>-85</v>
      </c>
      <c r="I81" s="1">
        <v>1080</v>
      </c>
      <c r="K81" s="1">
        <v>-271</v>
      </c>
      <c r="L81" s="1">
        <v>1080</v>
      </c>
      <c r="M81" s="1">
        <f t="shared" si="22"/>
        <v>1351</v>
      </c>
      <c r="O81" s="22">
        <f t="shared" si="15"/>
        <v>-23.666666666666668</v>
      </c>
      <c r="P81" s="22">
        <f t="shared" si="16"/>
        <v>0</v>
      </c>
      <c r="Q81" s="22">
        <f t="shared" si="17"/>
        <v>-5.666666666666667</v>
      </c>
      <c r="R81" s="22">
        <f t="shared" si="18"/>
        <v>72</v>
      </c>
      <c r="T81" s="22">
        <f t="shared" si="19"/>
        <v>-18.066666666666666</v>
      </c>
      <c r="U81" s="22">
        <f t="shared" si="20"/>
        <v>72</v>
      </c>
      <c r="V81" s="22">
        <f t="shared" si="21"/>
        <v>90.066666666666663</v>
      </c>
    </row>
    <row r="82" spans="2:22">
      <c r="B82" s="22" t="s">
        <v>88</v>
      </c>
      <c r="C82" s="22">
        <v>1</v>
      </c>
      <c r="D82" s="22">
        <v>4</v>
      </c>
      <c r="F82" s="1">
        <v>-2</v>
      </c>
      <c r="G82" s="1">
        <v>171</v>
      </c>
      <c r="H82" s="1">
        <v>-8</v>
      </c>
      <c r="I82" s="1">
        <v>182</v>
      </c>
      <c r="K82" s="1">
        <v>6</v>
      </c>
      <c r="L82" s="1">
        <v>11</v>
      </c>
      <c r="M82" s="1">
        <f t="shared" si="22"/>
        <v>5</v>
      </c>
      <c r="O82" s="22">
        <f t="shared" si="15"/>
        <v>-0.5</v>
      </c>
      <c r="P82" s="22">
        <f t="shared" si="16"/>
        <v>42.75</v>
      </c>
      <c r="Q82" s="22">
        <f t="shared" si="17"/>
        <v>-2</v>
      </c>
      <c r="R82" s="22">
        <f t="shared" si="18"/>
        <v>45.5</v>
      </c>
      <c r="T82" s="22">
        <f t="shared" si="19"/>
        <v>1.5</v>
      </c>
      <c r="U82" s="22">
        <f t="shared" si="20"/>
        <v>2.75</v>
      </c>
      <c r="V82" s="22">
        <f t="shared" si="21"/>
        <v>1.25</v>
      </c>
    </row>
    <row r="83" spans="2:22">
      <c r="B83" s="22" t="s">
        <v>88</v>
      </c>
      <c r="C83" s="22">
        <v>2</v>
      </c>
      <c r="D83" s="22">
        <v>5</v>
      </c>
      <c r="F83" s="1">
        <v>0</v>
      </c>
      <c r="G83" s="1">
        <v>188</v>
      </c>
      <c r="H83" s="1">
        <v>0</v>
      </c>
      <c r="I83" s="1">
        <v>265</v>
      </c>
      <c r="K83" s="1">
        <v>0</v>
      </c>
      <c r="L83" s="1">
        <v>77</v>
      </c>
      <c r="M83" s="1">
        <f t="shared" si="22"/>
        <v>77</v>
      </c>
      <c r="O83" s="22">
        <f t="shared" si="15"/>
        <v>0</v>
      </c>
      <c r="P83" s="22">
        <f t="shared" si="16"/>
        <v>37.6</v>
      </c>
      <c r="Q83" s="22">
        <f t="shared" si="17"/>
        <v>0</v>
      </c>
      <c r="R83" s="22">
        <f t="shared" si="18"/>
        <v>53</v>
      </c>
      <c r="T83" s="22">
        <f t="shared" si="19"/>
        <v>0</v>
      </c>
      <c r="U83" s="22">
        <f t="shared" si="20"/>
        <v>15.4</v>
      </c>
      <c r="V83" s="22">
        <f t="shared" si="21"/>
        <v>15.4</v>
      </c>
    </row>
    <row r="84" spans="2:22">
      <c r="B84" s="22" t="s">
        <v>88</v>
      </c>
      <c r="C84" s="22">
        <v>3</v>
      </c>
      <c r="D84" s="22">
        <v>5</v>
      </c>
      <c r="F84" s="1">
        <v>0</v>
      </c>
      <c r="G84" s="1">
        <v>118</v>
      </c>
      <c r="H84" s="1">
        <v>0</v>
      </c>
      <c r="I84" s="1">
        <v>316</v>
      </c>
      <c r="K84" s="1">
        <v>0</v>
      </c>
      <c r="L84" s="1">
        <v>198</v>
      </c>
      <c r="M84" s="1">
        <f t="shared" si="22"/>
        <v>198</v>
      </c>
      <c r="O84" s="22">
        <f t="shared" si="15"/>
        <v>0</v>
      </c>
      <c r="P84" s="22">
        <f t="shared" si="16"/>
        <v>23.6</v>
      </c>
      <c r="Q84" s="22">
        <f t="shared" si="17"/>
        <v>0</v>
      </c>
      <c r="R84" s="22">
        <f t="shared" si="18"/>
        <v>63.2</v>
      </c>
      <c r="T84" s="22">
        <f t="shared" si="19"/>
        <v>0</v>
      </c>
      <c r="U84" s="22">
        <f t="shared" si="20"/>
        <v>39.6</v>
      </c>
      <c r="V84" s="22">
        <f t="shared" si="21"/>
        <v>39.6</v>
      </c>
    </row>
    <row r="85" spans="2:22">
      <c r="B85" s="22" t="s">
        <v>88</v>
      </c>
      <c r="C85" s="22">
        <v>4</v>
      </c>
      <c r="D85" s="22">
        <v>15</v>
      </c>
      <c r="F85" s="1">
        <v>0</v>
      </c>
      <c r="G85" s="1">
        <v>398</v>
      </c>
      <c r="H85" s="1">
        <v>0</v>
      </c>
      <c r="I85" s="1">
        <v>968</v>
      </c>
      <c r="K85" s="1">
        <v>0</v>
      </c>
      <c r="L85" s="1">
        <v>570</v>
      </c>
      <c r="M85" s="1">
        <f t="shared" si="22"/>
        <v>570</v>
      </c>
      <c r="O85" s="22">
        <f t="shared" si="15"/>
        <v>0</v>
      </c>
      <c r="P85" s="22">
        <f t="shared" si="16"/>
        <v>26.533333333333335</v>
      </c>
      <c r="Q85" s="22">
        <f t="shared" si="17"/>
        <v>0</v>
      </c>
      <c r="R85" s="22">
        <f t="shared" si="18"/>
        <v>64.533333333333331</v>
      </c>
      <c r="T85" s="22">
        <f t="shared" si="19"/>
        <v>0</v>
      </c>
      <c r="U85" s="22">
        <f t="shared" si="20"/>
        <v>38</v>
      </c>
      <c r="V85" s="22">
        <f t="shared" si="21"/>
        <v>38</v>
      </c>
    </row>
  </sheetData>
  <mergeCells count="9">
    <mergeCell ref="Q12:R12"/>
    <mergeCell ref="F12:G12"/>
    <mergeCell ref="H12:I12"/>
    <mergeCell ref="T12:V12"/>
    <mergeCell ref="B11:B13"/>
    <mergeCell ref="C11:C13"/>
    <mergeCell ref="D11:D13"/>
    <mergeCell ref="K12:M12"/>
    <mergeCell ref="O12:P12"/>
  </mergeCells>
  <pageMargins left="0.7" right="0.7" top="0.75" bottom="0.75" header="0.3" footer="0.3"/>
  <pageSetup paperSize="9" orientation="portrait" r:id="rId1"/>
  <headerFooter>
    <oddFooter>&amp;C&amp;1#&amp;"Calibri"&amp;10&amp;K000000[UNCLASSIFIED]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8E915-6F43-43DA-927D-5BDDDCF3A32F}">
  <dimension ref="A2:M99"/>
  <sheetViews>
    <sheetView workbookViewId="0">
      <selection activeCell="F12" sqref="F12"/>
    </sheetView>
  </sheetViews>
  <sheetFormatPr defaultColWidth="9.1796875" defaultRowHeight="14.5"/>
  <cols>
    <col min="1" max="1" width="10.81640625" style="22" customWidth="1"/>
    <col min="2" max="2" width="9.1796875" style="22"/>
    <col min="3" max="4" width="12" style="22" customWidth="1"/>
    <col min="5" max="5" width="1.453125" style="22" customWidth="1"/>
    <col min="6" max="9" width="9.1796875" style="22" customWidth="1"/>
    <col min="10" max="10" width="1.453125" style="22" customWidth="1"/>
    <col min="11" max="12" width="9.1796875" style="22" customWidth="1"/>
    <col min="13" max="13" width="12.81640625" style="22" customWidth="1"/>
    <col min="14" max="16384" width="9.1796875" style="22"/>
  </cols>
  <sheetData>
    <row r="2" spans="1:13" s="21" customFormat="1">
      <c r="A2" s="10"/>
      <c r="B2" s="10" t="s">
        <v>89</v>
      </c>
      <c r="C2" s="10"/>
      <c r="D2" s="10"/>
      <c r="E2" s="10"/>
      <c r="F2" s="10"/>
      <c r="G2" s="10"/>
      <c r="H2" s="10"/>
    </row>
    <row r="4" spans="1:13">
      <c r="B4" s="22" t="s">
        <v>56</v>
      </c>
    </row>
    <row r="5" spans="1:13">
      <c r="B5" s="22" t="s">
        <v>57</v>
      </c>
    </row>
    <row r="6" spans="1:13">
      <c r="B6" s="22" t="s">
        <v>58</v>
      </c>
    </row>
    <row r="7" spans="1:13">
      <c r="B7" s="22" t="s">
        <v>59</v>
      </c>
    </row>
    <row r="9" spans="1:13">
      <c r="B9" s="88" t="s">
        <v>61</v>
      </c>
      <c r="C9" s="89" t="s">
        <v>90</v>
      </c>
      <c r="D9" s="88" t="s">
        <v>91</v>
      </c>
      <c r="E9" s="28"/>
      <c r="F9" s="48" t="s">
        <v>92</v>
      </c>
      <c r="G9" s="48"/>
      <c r="H9" s="48"/>
      <c r="I9" s="48"/>
      <c r="K9" s="48" t="s">
        <v>93</v>
      </c>
      <c r="L9" s="48"/>
      <c r="M9" s="48"/>
    </row>
    <row r="10" spans="1:13">
      <c r="B10" s="88"/>
      <c r="C10" s="89"/>
      <c r="D10" s="88"/>
      <c r="E10" s="28"/>
      <c r="F10" s="87" t="s">
        <v>26</v>
      </c>
      <c r="G10" s="87"/>
      <c r="H10" s="87" t="s">
        <v>172</v>
      </c>
      <c r="I10" s="87"/>
      <c r="J10" s="24"/>
      <c r="K10" s="87" t="s">
        <v>172</v>
      </c>
      <c r="L10" s="87"/>
      <c r="M10" s="87"/>
    </row>
    <row r="11" spans="1:13">
      <c r="B11" s="88"/>
      <c r="C11" s="89"/>
      <c r="D11" s="88"/>
      <c r="E11" s="28"/>
      <c r="F11" s="27" t="s">
        <v>68</v>
      </c>
      <c r="G11" s="27" t="s">
        <v>69</v>
      </c>
      <c r="H11" s="27" t="s">
        <v>68</v>
      </c>
      <c r="I11" s="27" t="s">
        <v>69</v>
      </c>
      <c r="J11" s="26"/>
      <c r="K11" s="27" t="s">
        <v>68</v>
      </c>
      <c r="L11" s="27" t="s">
        <v>69</v>
      </c>
      <c r="M11" s="27" t="s">
        <v>70</v>
      </c>
    </row>
    <row r="12" spans="1:13">
      <c r="B12" s="22" t="s">
        <v>71</v>
      </c>
      <c r="C12" s="22" t="s">
        <v>94</v>
      </c>
      <c r="D12" s="22">
        <v>4</v>
      </c>
      <c r="F12" s="1">
        <v>-1251</v>
      </c>
      <c r="G12" s="1">
        <v>0</v>
      </c>
      <c r="H12" s="1">
        <v>-1257</v>
      </c>
      <c r="I12" s="1">
        <v>0</v>
      </c>
      <c r="K12" s="1">
        <v>6</v>
      </c>
      <c r="L12" s="1">
        <v>0</v>
      </c>
      <c r="M12" s="1">
        <v>-6</v>
      </c>
    </row>
    <row r="13" spans="1:13">
      <c r="B13" s="22" t="s">
        <v>71</v>
      </c>
      <c r="C13" s="22" t="s">
        <v>95</v>
      </c>
      <c r="D13" s="22">
        <v>9</v>
      </c>
      <c r="F13" s="1">
        <v>-1991</v>
      </c>
      <c r="G13" s="1">
        <v>0</v>
      </c>
      <c r="H13" s="1">
        <v>-1896</v>
      </c>
      <c r="I13" s="1">
        <v>0</v>
      </c>
      <c r="K13" s="1">
        <v>-95</v>
      </c>
      <c r="L13" s="1">
        <v>0</v>
      </c>
      <c r="M13" s="1">
        <v>95</v>
      </c>
    </row>
    <row r="14" spans="1:13">
      <c r="B14" s="22" t="s">
        <v>71</v>
      </c>
      <c r="C14" s="22" t="s">
        <v>96</v>
      </c>
      <c r="D14" s="22">
        <v>14</v>
      </c>
      <c r="F14" s="1">
        <v>-2832</v>
      </c>
      <c r="G14" s="1">
        <v>0</v>
      </c>
      <c r="H14" s="1">
        <v>-2394</v>
      </c>
      <c r="I14" s="1">
        <v>0</v>
      </c>
      <c r="K14" s="1">
        <v>-438</v>
      </c>
      <c r="L14" s="1">
        <v>0</v>
      </c>
      <c r="M14" s="1">
        <v>438</v>
      </c>
    </row>
    <row r="15" spans="1:13">
      <c r="B15" s="22" t="s">
        <v>71</v>
      </c>
      <c r="C15" s="22" t="s">
        <v>97</v>
      </c>
      <c r="D15" s="22">
        <v>29</v>
      </c>
      <c r="F15" s="1">
        <v>-5428</v>
      </c>
      <c r="G15" s="1">
        <v>0</v>
      </c>
      <c r="H15" s="1">
        <v>-3857</v>
      </c>
      <c r="I15" s="1">
        <v>0</v>
      </c>
      <c r="K15" s="1">
        <v>-1571</v>
      </c>
      <c r="L15" s="1">
        <v>0</v>
      </c>
      <c r="M15" s="1">
        <v>1571</v>
      </c>
    </row>
    <row r="16" spans="1:13">
      <c r="B16" s="22" t="s">
        <v>72</v>
      </c>
      <c r="C16" s="22" t="s">
        <v>94</v>
      </c>
      <c r="D16" s="22">
        <v>4</v>
      </c>
      <c r="F16" s="1">
        <v>-746</v>
      </c>
      <c r="G16" s="1">
        <v>0</v>
      </c>
      <c r="H16" s="1">
        <v>-740</v>
      </c>
      <c r="I16" s="1">
        <v>0</v>
      </c>
      <c r="K16" s="1">
        <v>-6</v>
      </c>
      <c r="L16" s="1">
        <v>0</v>
      </c>
      <c r="M16" s="1">
        <v>6</v>
      </c>
    </row>
    <row r="17" spans="2:13">
      <c r="B17" s="22" t="s">
        <v>72</v>
      </c>
      <c r="C17" s="22" t="s">
        <v>95</v>
      </c>
      <c r="D17" s="22">
        <v>9</v>
      </c>
      <c r="F17" s="1">
        <v>-1900</v>
      </c>
      <c r="G17" s="1">
        <v>0</v>
      </c>
      <c r="H17" s="1">
        <v>-1783</v>
      </c>
      <c r="I17" s="1">
        <v>0</v>
      </c>
      <c r="K17" s="1">
        <v>-117</v>
      </c>
      <c r="L17" s="1">
        <v>0</v>
      </c>
      <c r="M17" s="1">
        <v>117</v>
      </c>
    </row>
    <row r="18" spans="2:13">
      <c r="B18" s="22" t="s">
        <v>72</v>
      </c>
      <c r="C18" s="22" t="s">
        <v>96</v>
      </c>
      <c r="D18" s="22">
        <v>14</v>
      </c>
      <c r="F18" s="1">
        <v>-2778</v>
      </c>
      <c r="G18" s="1">
        <v>0</v>
      </c>
      <c r="H18" s="1">
        <v>-2339</v>
      </c>
      <c r="I18" s="1">
        <v>0</v>
      </c>
      <c r="K18" s="1">
        <v>-439</v>
      </c>
      <c r="L18" s="1">
        <v>0</v>
      </c>
      <c r="M18" s="1">
        <v>439</v>
      </c>
    </row>
    <row r="19" spans="2:13">
      <c r="B19" s="22" t="s">
        <v>72</v>
      </c>
      <c r="C19" s="22" t="s">
        <v>97</v>
      </c>
      <c r="D19" s="22">
        <v>29</v>
      </c>
      <c r="F19" s="1">
        <v>-5245</v>
      </c>
      <c r="G19" s="1">
        <v>0</v>
      </c>
      <c r="H19" s="1">
        <v>-4250</v>
      </c>
      <c r="I19" s="1">
        <v>0</v>
      </c>
      <c r="K19" s="1">
        <v>-995</v>
      </c>
      <c r="L19" s="1">
        <v>0</v>
      </c>
      <c r="M19" s="1">
        <v>995</v>
      </c>
    </row>
    <row r="20" spans="2:13">
      <c r="B20" s="22" t="s">
        <v>73</v>
      </c>
      <c r="C20" s="22" t="s">
        <v>94</v>
      </c>
      <c r="D20" s="22">
        <v>4</v>
      </c>
      <c r="F20" s="1">
        <v>0</v>
      </c>
      <c r="G20" s="1">
        <v>338</v>
      </c>
      <c r="H20" s="1">
        <v>0</v>
      </c>
      <c r="I20" s="1">
        <v>343</v>
      </c>
      <c r="K20" s="1">
        <v>0</v>
      </c>
      <c r="L20" s="1">
        <v>6</v>
      </c>
      <c r="M20" s="1">
        <v>6</v>
      </c>
    </row>
    <row r="21" spans="2:13">
      <c r="B21" s="22" t="s">
        <v>73</v>
      </c>
      <c r="C21" s="22" t="s">
        <v>95</v>
      </c>
      <c r="D21" s="22">
        <v>9</v>
      </c>
      <c r="F21" s="1">
        <v>0</v>
      </c>
      <c r="G21" s="1">
        <v>712</v>
      </c>
      <c r="H21" s="1">
        <v>0</v>
      </c>
      <c r="I21" s="1">
        <v>755</v>
      </c>
      <c r="K21" s="1">
        <v>0</v>
      </c>
      <c r="L21" s="1">
        <v>43</v>
      </c>
      <c r="M21" s="1">
        <v>43</v>
      </c>
    </row>
    <row r="22" spans="2:13">
      <c r="B22" s="22" t="s">
        <v>73</v>
      </c>
      <c r="C22" s="22" t="s">
        <v>96</v>
      </c>
      <c r="D22" s="22">
        <v>14</v>
      </c>
      <c r="F22" s="1">
        <v>0</v>
      </c>
      <c r="G22" s="1">
        <v>1094</v>
      </c>
      <c r="H22" s="1">
        <v>0</v>
      </c>
      <c r="I22" s="1">
        <v>1174</v>
      </c>
      <c r="K22" s="1">
        <v>0</v>
      </c>
      <c r="L22" s="1">
        <v>80</v>
      </c>
      <c r="M22" s="1">
        <v>80</v>
      </c>
    </row>
    <row r="23" spans="2:13">
      <c r="B23" s="22" t="s">
        <v>73</v>
      </c>
      <c r="C23" s="22" t="s">
        <v>97</v>
      </c>
      <c r="D23" s="22">
        <v>29</v>
      </c>
      <c r="F23" s="1">
        <v>0</v>
      </c>
      <c r="G23" s="1">
        <v>2550</v>
      </c>
      <c r="H23" s="1">
        <v>0</v>
      </c>
      <c r="I23" s="1">
        <v>2162</v>
      </c>
      <c r="K23" s="1">
        <v>0</v>
      </c>
      <c r="L23" s="1">
        <v>-388</v>
      </c>
      <c r="M23" s="1">
        <v>-388</v>
      </c>
    </row>
    <row r="24" spans="2:13">
      <c r="B24" s="22" t="s">
        <v>74</v>
      </c>
      <c r="C24" s="22" t="s">
        <v>94</v>
      </c>
      <c r="D24" s="22">
        <v>4</v>
      </c>
      <c r="F24" s="1">
        <v>-215</v>
      </c>
      <c r="G24" s="1">
        <v>0</v>
      </c>
      <c r="H24" s="1">
        <v>-224</v>
      </c>
      <c r="I24" s="1">
        <v>0</v>
      </c>
      <c r="K24" s="1">
        <v>9</v>
      </c>
      <c r="L24" s="1">
        <v>0</v>
      </c>
      <c r="M24" s="1">
        <v>-9</v>
      </c>
    </row>
    <row r="25" spans="2:13">
      <c r="B25" s="22" t="s">
        <v>74</v>
      </c>
      <c r="C25" s="22" t="s">
        <v>95</v>
      </c>
      <c r="D25" s="22">
        <v>9</v>
      </c>
      <c r="F25" s="1">
        <v>-264</v>
      </c>
      <c r="G25" s="1">
        <v>8</v>
      </c>
      <c r="H25" s="1">
        <v>-348</v>
      </c>
      <c r="I25" s="1">
        <v>0</v>
      </c>
      <c r="K25" s="1">
        <v>84</v>
      </c>
      <c r="L25" s="1">
        <v>-8</v>
      </c>
      <c r="M25" s="1">
        <v>-92</v>
      </c>
    </row>
    <row r="26" spans="2:13">
      <c r="B26" s="22" t="s">
        <v>74</v>
      </c>
      <c r="C26" s="22" t="s">
        <v>96</v>
      </c>
      <c r="D26" s="22">
        <v>14</v>
      </c>
      <c r="F26" s="1">
        <v>-264</v>
      </c>
      <c r="G26" s="1">
        <v>89</v>
      </c>
      <c r="H26" s="1">
        <v>-492</v>
      </c>
      <c r="I26" s="1">
        <v>0</v>
      </c>
      <c r="K26" s="1">
        <v>228</v>
      </c>
      <c r="L26" s="1">
        <v>-89</v>
      </c>
      <c r="M26" s="1">
        <v>-317</v>
      </c>
    </row>
    <row r="27" spans="2:13">
      <c r="B27" s="22" t="s">
        <v>74</v>
      </c>
      <c r="C27" s="22" t="s">
        <v>97</v>
      </c>
      <c r="D27" s="22">
        <v>29</v>
      </c>
      <c r="F27" s="1">
        <v>-264</v>
      </c>
      <c r="G27" s="1">
        <v>501</v>
      </c>
      <c r="H27" s="1">
        <v>-658</v>
      </c>
      <c r="I27" s="1">
        <v>89</v>
      </c>
      <c r="K27" s="1">
        <v>394</v>
      </c>
      <c r="L27" s="1">
        <v>-412</v>
      </c>
      <c r="M27" s="1">
        <v>-807</v>
      </c>
    </row>
    <row r="28" spans="2:13">
      <c r="B28" s="22" t="s">
        <v>75</v>
      </c>
      <c r="C28" s="22" t="s">
        <v>94</v>
      </c>
      <c r="D28" s="22">
        <v>4</v>
      </c>
      <c r="F28" s="1">
        <v>-106</v>
      </c>
      <c r="G28" s="1">
        <v>14</v>
      </c>
      <c r="H28" s="1">
        <v>-116</v>
      </c>
      <c r="I28" s="1">
        <v>22</v>
      </c>
      <c r="K28" s="1">
        <v>11</v>
      </c>
      <c r="L28" s="1">
        <v>8</v>
      </c>
      <c r="M28" s="1">
        <v>-2</v>
      </c>
    </row>
    <row r="29" spans="2:13">
      <c r="B29" s="22" t="s">
        <v>75</v>
      </c>
      <c r="C29" s="22" t="s">
        <v>95</v>
      </c>
      <c r="D29" s="22">
        <v>9</v>
      </c>
      <c r="F29" s="1">
        <v>-162</v>
      </c>
      <c r="G29" s="1">
        <v>36</v>
      </c>
      <c r="H29" s="1">
        <v>-250</v>
      </c>
      <c r="I29" s="1">
        <v>22</v>
      </c>
      <c r="K29" s="1">
        <v>88</v>
      </c>
      <c r="L29" s="1">
        <v>-13</v>
      </c>
      <c r="M29" s="1">
        <v>-101</v>
      </c>
    </row>
    <row r="30" spans="2:13">
      <c r="B30" s="22" t="s">
        <v>75</v>
      </c>
      <c r="C30" s="22" t="s">
        <v>96</v>
      </c>
      <c r="D30" s="22">
        <v>14</v>
      </c>
      <c r="F30" s="1">
        <v>-199</v>
      </c>
      <c r="G30" s="1">
        <v>38</v>
      </c>
      <c r="H30" s="1">
        <v>-483</v>
      </c>
      <c r="I30" s="1">
        <v>22</v>
      </c>
      <c r="K30" s="1">
        <v>284</v>
      </c>
      <c r="L30" s="1">
        <v>-15</v>
      </c>
      <c r="M30" s="1">
        <v>-299</v>
      </c>
    </row>
    <row r="31" spans="2:13">
      <c r="B31" s="22" t="s">
        <v>75</v>
      </c>
      <c r="C31" s="22" t="s">
        <v>97</v>
      </c>
      <c r="D31" s="22">
        <v>29</v>
      </c>
      <c r="F31" s="1">
        <v>-292</v>
      </c>
      <c r="G31" s="1">
        <v>100</v>
      </c>
      <c r="H31" s="1">
        <v>-843</v>
      </c>
      <c r="I31" s="1">
        <v>22</v>
      </c>
      <c r="K31" s="1">
        <v>551</v>
      </c>
      <c r="L31" s="1">
        <v>-78</v>
      </c>
      <c r="M31" s="1">
        <v>-629</v>
      </c>
    </row>
    <row r="32" spans="2:13">
      <c r="B32" s="22" t="s">
        <v>76</v>
      </c>
      <c r="C32" s="22" t="s">
        <v>94</v>
      </c>
      <c r="D32" s="22">
        <v>4</v>
      </c>
      <c r="F32" s="1">
        <v>-44</v>
      </c>
      <c r="G32" s="1">
        <v>0</v>
      </c>
      <c r="H32" s="1">
        <v>-47</v>
      </c>
      <c r="I32" s="1">
        <v>1</v>
      </c>
      <c r="K32" s="1">
        <v>3</v>
      </c>
      <c r="L32" s="1">
        <v>1</v>
      </c>
      <c r="M32" s="1">
        <v>-2</v>
      </c>
    </row>
    <row r="33" spans="2:13">
      <c r="B33" s="22" t="s">
        <v>76</v>
      </c>
      <c r="C33" s="22" t="s">
        <v>95</v>
      </c>
      <c r="D33" s="22">
        <v>9</v>
      </c>
      <c r="F33" s="1">
        <v>-44</v>
      </c>
      <c r="G33" s="1">
        <v>12</v>
      </c>
      <c r="H33" s="1">
        <v>-59</v>
      </c>
      <c r="I33" s="1">
        <v>1</v>
      </c>
      <c r="K33" s="1">
        <v>15</v>
      </c>
      <c r="L33" s="1">
        <v>-11</v>
      </c>
      <c r="M33" s="1">
        <v>-26</v>
      </c>
    </row>
    <row r="34" spans="2:13">
      <c r="B34" s="22" t="s">
        <v>76</v>
      </c>
      <c r="C34" s="22" t="s">
        <v>96</v>
      </c>
      <c r="D34" s="22">
        <v>14</v>
      </c>
      <c r="F34" s="1">
        <v>-44</v>
      </c>
      <c r="G34" s="1">
        <v>40</v>
      </c>
      <c r="H34" s="1">
        <v>-88</v>
      </c>
      <c r="I34" s="1">
        <v>1</v>
      </c>
      <c r="K34" s="1">
        <v>43</v>
      </c>
      <c r="L34" s="1">
        <v>-38</v>
      </c>
      <c r="M34" s="1">
        <v>-82</v>
      </c>
    </row>
    <row r="35" spans="2:13">
      <c r="B35" s="22" t="s">
        <v>76</v>
      </c>
      <c r="C35" s="22" t="s">
        <v>97</v>
      </c>
      <c r="D35" s="22">
        <v>29</v>
      </c>
      <c r="F35" s="1">
        <v>-44</v>
      </c>
      <c r="G35" s="1">
        <v>168</v>
      </c>
      <c r="H35" s="1">
        <v>-110</v>
      </c>
      <c r="I35" s="1">
        <v>55</v>
      </c>
      <c r="K35" s="1">
        <v>66</v>
      </c>
      <c r="L35" s="1">
        <v>-113</v>
      </c>
      <c r="M35" s="1">
        <v>-178</v>
      </c>
    </row>
    <row r="36" spans="2:13">
      <c r="B36" s="22" t="s">
        <v>77</v>
      </c>
      <c r="C36" s="22" t="s">
        <v>94</v>
      </c>
      <c r="D36" s="22">
        <v>4</v>
      </c>
      <c r="F36" s="1">
        <v>-1893</v>
      </c>
      <c r="G36" s="1">
        <v>0</v>
      </c>
      <c r="H36" s="1">
        <v>-1924</v>
      </c>
      <c r="I36" s="1">
        <v>0</v>
      </c>
      <c r="K36" s="1">
        <v>31</v>
      </c>
      <c r="L36" s="1">
        <v>0</v>
      </c>
      <c r="M36" s="1">
        <v>-31</v>
      </c>
    </row>
    <row r="37" spans="2:13">
      <c r="B37" s="22" t="s">
        <v>77</v>
      </c>
      <c r="C37" s="22" t="s">
        <v>95</v>
      </c>
      <c r="D37" s="22">
        <v>9</v>
      </c>
      <c r="F37" s="1">
        <v>-3970</v>
      </c>
      <c r="G37" s="1">
        <v>0</v>
      </c>
      <c r="H37" s="1">
        <v>-3967</v>
      </c>
      <c r="I37" s="1">
        <v>0</v>
      </c>
      <c r="K37" s="1">
        <v>-3</v>
      </c>
      <c r="L37" s="1">
        <v>0</v>
      </c>
      <c r="M37" s="1">
        <v>3</v>
      </c>
    </row>
    <row r="38" spans="2:13">
      <c r="B38" s="22" t="s">
        <v>77</v>
      </c>
      <c r="C38" s="22" t="s">
        <v>96</v>
      </c>
      <c r="D38" s="22">
        <v>14</v>
      </c>
      <c r="F38" s="1">
        <v>-6282</v>
      </c>
      <c r="G38" s="1">
        <v>0</v>
      </c>
      <c r="H38" s="1">
        <v>-6089</v>
      </c>
      <c r="I38" s="1">
        <v>0</v>
      </c>
      <c r="K38" s="1">
        <v>-193</v>
      </c>
      <c r="L38" s="1">
        <v>0</v>
      </c>
      <c r="M38" s="1">
        <v>193</v>
      </c>
    </row>
    <row r="39" spans="2:13">
      <c r="B39" s="22" t="s">
        <v>77</v>
      </c>
      <c r="C39" s="22" t="s">
        <v>97</v>
      </c>
      <c r="D39" s="22">
        <v>29</v>
      </c>
      <c r="F39" s="1">
        <v>-11763</v>
      </c>
      <c r="G39" s="1">
        <v>0</v>
      </c>
      <c r="H39" s="1">
        <v>-10796</v>
      </c>
      <c r="I39" s="1">
        <v>0</v>
      </c>
      <c r="K39" s="1">
        <v>-967</v>
      </c>
      <c r="L39" s="1">
        <v>0</v>
      </c>
      <c r="M39" s="1">
        <v>967</v>
      </c>
    </row>
    <row r="40" spans="2:13">
      <c r="B40" s="22" t="s">
        <v>78</v>
      </c>
      <c r="C40" s="22" t="s">
        <v>94</v>
      </c>
      <c r="D40" s="22">
        <v>4</v>
      </c>
      <c r="F40" s="1">
        <v>-504</v>
      </c>
      <c r="G40" s="1">
        <v>0</v>
      </c>
      <c r="H40" s="1">
        <v>-482</v>
      </c>
      <c r="I40" s="1">
        <v>0</v>
      </c>
      <c r="K40" s="1">
        <v>-23</v>
      </c>
      <c r="L40" s="1">
        <v>0</v>
      </c>
      <c r="M40" s="1">
        <v>23</v>
      </c>
    </row>
    <row r="41" spans="2:13">
      <c r="B41" s="22" t="s">
        <v>78</v>
      </c>
      <c r="C41" s="22" t="s">
        <v>95</v>
      </c>
      <c r="D41" s="22">
        <v>9</v>
      </c>
      <c r="F41" s="1">
        <v>-1193</v>
      </c>
      <c r="G41" s="1">
        <v>0</v>
      </c>
      <c r="H41" s="1">
        <v>-1152</v>
      </c>
      <c r="I41" s="1">
        <v>0</v>
      </c>
      <c r="K41" s="1">
        <v>-41</v>
      </c>
      <c r="L41" s="1">
        <v>0</v>
      </c>
      <c r="M41" s="1">
        <v>41</v>
      </c>
    </row>
    <row r="42" spans="2:13">
      <c r="B42" s="22" t="s">
        <v>78</v>
      </c>
      <c r="C42" s="22" t="s">
        <v>96</v>
      </c>
      <c r="D42" s="22">
        <v>14</v>
      </c>
      <c r="F42" s="1">
        <v>-1628</v>
      </c>
      <c r="G42" s="1">
        <v>0</v>
      </c>
      <c r="H42" s="1">
        <v>-1503</v>
      </c>
      <c r="I42" s="1">
        <v>0</v>
      </c>
      <c r="K42" s="1">
        <v>-125</v>
      </c>
      <c r="L42" s="1">
        <v>0</v>
      </c>
      <c r="M42" s="1">
        <v>125</v>
      </c>
    </row>
    <row r="43" spans="2:13">
      <c r="B43" s="22" t="s">
        <v>78</v>
      </c>
      <c r="C43" s="22" t="s">
        <v>97</v>
      </c>
      <c r="D43" s="22">
        <v>29</v>
      </c>
      <c r="F43" s="1">
        <v>-2776</v>
      </c>
      <c r="G43" s="1">
        <v>0</v>
      </c>
      <c r="H43" s="1">
        <v>-2536</v>
      </c>
      <c r="I43" s="1">
        <v>0</v>
      </c>
      <c r="K43" s="1">
        <v>-240</v>
      </c>
      <c r="L43" s="1">
        <v>0</v>
      </c>
      <c r="M43" s="1">
        <v>240</v>
      </c>
    </row>
    <row r="44" spans="2:13">
      <c r="B44" s="22" t="s">
        <v>79</v>
      </c>
      <c r="C44" s="22" t="s">
        <v>94</v>
      </c>
      <c r="D44" s="22">
        <v>4</v>
      </c>
      <c r="F44" s="1">
        <v>-9</v>
      </c>
      <c r="G44" s="1">
        <v>14</v>
      </c>
      <c r="H44" s="1">
        <v>-10</v>
      </c>
      <c r="I44" s="1">
        <v>11</v>
      </c>
      <c r="K44" s="1">
        <v>1</v>
      </c>
      <c r="L44" s="1">
        <v>-4</v>
      </c>
      <c r="M44" s="1">
        <v>-5</v>
      </c>
    </row>
    <row r="45" spans="2:13">
      <c r="B45" s="22" t="s">
        <v>79</v>
      </c>
      <c r="C45" s="22" t="s">
        <v>95</v>
      </c>
      <c r="D45" s="22">
        <v>9</v>
      </c>
      <c r="F45" s="1">
        <v>-43</v>
      </c>
      <c r="G45" s="1">
        <v>15</v>
      </c>
      <c r="H45" s="1">
        <v>-59</v>
      </c>
      <c r="I45" s="1">
        <v>11</v>
      </c>
      <c r="K45" s="1">
        <v>16</v>
      </c>
      <c r="L45" s="1">
        <v>-4</v>
      </c>
      <c r="M45" s="1">
        <v>-20</v>
      </c>
    </row>
    <row r="46" spans="2:13">
      <c r="B46" s="22" t="s">
        <v>79</v>
      </c>
      <c r="C46" s="22" t="s">
        <v>96</v>
      </c>
      <c r="D46" s="22">
        <v>14</v>
      </c>
      <c r="F46" s="1">
        <v>-93</v>
      </c>
      <c r="G46" s="1">
        <v>15</v>
      </c>
      <c r="H46" s="1">
        <v>-133</v>
      </c>
      <c r="I46" s="1">
        <v>11</v>
      </c>
      <c r="K46" s="1">
        <v>40</v>
      </c>
      <c r="L46" s="1">
        <v>-4</v>
      </c>
      <c r="M46" s="1">
        <v>-45</v>
      </c>
    </row>
    <row r="47" spans="2:13">
      <c r="B47" s="22" t="s">
        <v>79</v>
      </c>
      <c r="C47" s="22" t="s">
        <v>97</v>
      </c>
      <c r="D47" s="22">
        <v>29</v>
      </c>
      <c r="F47" s="1">
        <v>-366</v>
      </c>
      <c r="G47" s="1">
        <v>15</v>
      </c>
      <c r="H47" s="1">
        <v>-556</v>
      </c>
      <c r="I47" s="1">
        <v>11</v>
      </c>
      <c r="K47" s="1">
        <v>191</v>
      </c>
      <c r="L47" s="1">
        <v>-4</v>
      </c>
      <c r="M47" s="1">
        <v>-195</v>
      </c>
    </row>
    <row r="48" spans="2:13">
      <c r="B48" s="22" t="s">
        <v>80</v>
      </c>
      <c r="C48" s="22" t="s">
        <v>94</v>
      </c>
      <c r="D48" s="22">
        <v>4</v>
      </c>
      <c r="F48" s="1">
        <v>-2014</v>
      </c>
      <c r="G48" s="1">
        <v>0</v>
      </c>
      <c r="H48" s="1">
        <v>-2014</v>
      </c>
      <c r="I48" s="1">
        <v>0</v>
      </c>
      <c r="K48" s="1">
        <v>0</v>
      </c>
      <c r="L48" s="1">
        <v>0</v>
      </c>
      <c r="M48" s="1">
        <v>0</v>
      </c>
    </row>
    <row r="49" spans="2:13">
      <c r="B49" s="22" t="s">
        <v>80</v>
      </c>
      <c r="C49" s="22" t="s">
        <v>95</v>
      </c>
      <c r="D49" s="22">
        <v>9</v>
      </c>
      <c r="F49" s="1">
        <v>-2034</v>
      </c>
      <c r="G49" s="1">
        <v>75</v>
      </c>
      <c r="H49" s="1">
        <v>-2034</v>
      </c>
      <c r="I49" s="1">
        <v>87</v>
      </c>
      <c r="K49" s="1">
        <v>0</v>
      </c>
      <c r="L49" s="1">
        <v>12</v>
      </c>
      <c r="M49" s="1">
        <v>12</v>
      </c>
    </row>
    <row r="50" spans="2:13">
      <c r="B50" s="22" t="s">
        <v>80</v>
      </c>
      <c r="C50" s="22" t="s">
        <v>96</v>
      </c>
      <c r="D50" s="22">
        <v>14</v>
      </c>
      <c r="F50" s="1">
        <v>-2034</v>
      </c>
      <c r="G50" s="1">
        <v>354</v>
      </c>
      <c r="H50" s="1">
        <v>-2058</v>
      </c>
      <c r="I50" s="1">
        <v>186</v>
      </c>
      <c r="K50" s="1">
        <v>24</v>
      </c>
      <c r="L50" s="1">
        <v>-167</v>
      </c>
      <c r="M50" s="1">
        <v>-192</v>
      </c>
    </row>
    <row r="51" spans="2:13">
      <c r="B51" s="22" t="s">
        <v>80</v>
      </c>
      <c r="C51" s="22" t="s">
        <v>97</v>
      </c>
      <c r="D51" s="22">
        <v>29</v>
      </c>
      <c r="F51" s="1">
        <v>-2256</v>
      </c>
      <c r="G51" s="1">
        <v>772</v>
      </c>
      <c r="H51" s="1">
        <v>-2229</v>
      </c>
      <c r="I51" s="1">
        <v>583</v>
      </c>
      <c r="K51" s="1">
        <v>-27</v>
      </c>
      <c r="L51" s="1">
        <v>-189</v>
      </c>
      <c r="M51" s="1">
        <v>-163</v>
      </c>
    </row>
    <row r="52" spans="2:13">
      <c r="B52" s="22" t="s">
        <v>81</v>
      </c>
      <c r="C52" s="22" t="s">
        <v>94</v>
      </c>
      <c r="D52" s="22">
        <v>4</v>
      </c>
      <c r="F52" s="1">
        <v>-592</v>
      </c>
      <c r="G52" s="1">
        <v>0</v>
      </c>
      <c r="H52" s="1">
        <v>-589</v>
      </c>
      <c r="I52" s="1">
        <v>4</v>
      </c>
      <c r="K52" s="1">
        <v>-3</v>
      </c>
      <c r="L52" s="1">
        <v>4</v>
      </c>
      <c r="M52" s="1">
        <v>7</v>
      </c>
    </row>
    <row r="53" spans="2:13">
      <c r="B53" s="22" t="s">
        <v>81</v>
      </c>
      <c r="C53" s="22" t="s">
        <v>95</v>
      </c>
      <c r="D53" s="22">
        <v>9</v>
      </c>
      <c r="F53" s="1">
        <v>-631</v>
      </c>
      <c r="G53" s="1">
        <v>148</v>
      </c>
      <c r="H53" s="1">
        <v>-643</v>
      </c>
      <c r="I53" s="1">
        <v>144</v>
      </c>
      <c r="K53" s="1">
        <v>12</v>
      </c>
      <c r="L53" s="1">
        <v>-4</v>
      </c>
      <c r="M53" s="1">
        <v>-16</v>
      </c>
    </row>
    <row r="54" spans="2:13">
      <c r="B54" s="22" t="s">
        <v>81</v>
      </c>
      <c r="C54" s="22" t="s">
        <v>96</v>
      </c>
      <c r="D54" s="22">
        <v>14</v>
      </c>
      <c r="F54" s="1">
        <v>-649</v>
      </c>
      <c r="G54" s="1">
        <v>148</v>
      </c>
      <c r="H54" s="1">
        <v>-759</v>
      </c>
      <c r="I54" s="1">
        <v>144</v>
      </c>
      <c r="K54" s="1">
        <v>110</v>
      </c>
      <c r="L54" s="1">
        <v>-4</v>
      </c>
      <c r="M54" s="1">
        <v>-114</v>
      </c>
    </row>
    <row r="55" spans="2:13">
      <c r="B55" s="22" t="s">
        <v>81</v>
      </c>
      <c r="C55" s="22" t="s">
        <v>97</v>
      </c>
      <c r="D55" s="22">
        <v>29</v>
      </c>
      <c r="F55" s="1">
        <v>-692</v>
      </c>
      <c r="G55" s="1">
        <v>220</v>
      </c>
      <c r="H55" s="1">
        <v>-800</v>
      </c>
      <c r="I55" s="1">
        <v>309</v>
      </c>
      <c r="K55" s="1">
        <v>108</v>
      </c>
      <c r="L55" s="1">
        <v>89</v>
      </c>
      <c r="M55" s="1">
        <v>-19</v>
      </c>
    </row>
    <row r="56" spans="2:13">
      <c r="B56" s="22" t="s">
        <v>82</v>
      </c>
      <c r="C56" s="22" t="s">
        <v>94</v>
      </c>
      <c r="D56" s="22">
        <v>4</v>
      </c>
      <c r="F56" s="1">
        <v>-248</v>
      </c>
      <c r="G56" s="1">
        <v>0</v>
      </c>
      <c r="H56" s="1">
        <v>-247</v>
      </c>
      <c r="I56" s="1">
        <v>2</v>
      </c>
      <c r="K56" s="1">
        <v>-1</v>
      </c>
      <c r="L56" s="1">
        <v>2</v>
      </c>
      <c r="M56" s="1">
        <v>3</v>
      </c>
    </row>
    <row r="57" spans="2:13">
      <c r="B57" s="22" t="s">
        <v>82</v>
      </c>
      <c r="C57" s="22" t="s">
        <v>95</v>
      </c>
      <c r="D57" s="22">
        <v>9</v>
      </c>
      <c r="F57" s="1">
        <v>-264</v>
      </c>
      <c r="G57" s="1">
        <v>62</v>
      </c>
      <c r="H57" s="1">
        <v>-270</v>
      </c>
      <c r="I57" s="1">
        <v>60</v>
      </c>
      <c r="K57" s="1">
        <v>5</v>
      </c>
      <c r="L57" s="1">
        <v>-2</v>
      </c>
      <c r="M57" s="1">
        <v>-7</v>
      </c>
    </row>
    <row r="58" spans="2:13">
      <c r="B58" s="22" t="s">
        <v>82</v>
      </c>
      <c r="C58" s="22" t="s">
        <v>96</v>
      </c>
      <c r="D58" s="22">
        <v>14</v>
      </c>
      <c r="F58" s="1">
        <v>-272</v>
      </c>
      <c r="G58" s="1">
        <v>62</v>
      </c>
      <c r="H58" s="1">
        <v>-318</v>
      </c>
      <c r="I58" s="1">
        <v>60</v>
      </c>
      <c r="K58" s="1">
        <v>46</v>
      </c>
      <c r="L58" s="1">
        <v>-2</v>
      </c>
      <c r="M58" s="1">
        <v>-48</v>
      </c>
    </row>
    <row r="59" spans="2:13">
      <c r="B59" s="22" t="s">
        <v>82</v>
      </c>
      <c r="C59" s="22" t="s">
        <v>97</v>
      </c>
      <c r="D59" s="22">
        <v>29</v>
      </c>
      <c r="F59" s="1">
        <v>-290</v>
      </c>
      <c r="G59" s="1">
        <v>92</v>
      </c>
      <c r="H59" s="1">
        <v>-335</v>
      </c>
      <c r="I59" s="1">
        <v>129</v>
      </c>
      <c r="K59" s="1">
        <v>45</v>
      </c>
      <c r="L59" s="1">
        <v>37</v>
      </c>
      <c r="M59" s="1">
        <v>-8</v>
      </c>
    </row>
    <row r="60" spans="2:13">
      <c r="B60" s="22" t="s">
        <v>83</v>
      </c>
      <c r="C60" s="22" t="s">
        <v>94</v>
      </c>
      <c r="D60" s="22">
        <v>4</v>
      </c>
      <c r="F60" s="1">
        <v>-57</v>
      </c>
      <c r="G60" s="1">
        <v>7</v>
      </c>
      <c r="H60" s="1">
        <v>-66</v>
      </c>
      <c r="I60" s="1">
        <v>14</v>
      </c>
      <c r="K60" s="1">
        <v>9</v>
      </c>
      <c r="L60" s="1">
        <v>7</v>
      </c>
      <c r="M60" s="1">
        <v>-2</v>
      </c>
    </row>
    <row r="61" spans="2:13">
      <c r="B61" s="22" t="s">
        <v>83</v>
      </c>
      <c r="C61" s="22" t="s">
        <v>95</v>
      </c>
      <c r="D61" s="22">
        <v>9</v>
      </c>
      <c r="F61" s="1">
        <v>-62</v>
      </c>
      <c r="G61" s="1">
        <v>12</v>
      </c>
      <c r="H61" s="1">
        <v>-135</v>
      </c>
      <c r="I61" s="1">
        <v>14</v>
      </c>
      <c r="K61" s="1">
        <v>73</v>
      </c>
      <c r="L61" s="1">
        <v>2</v>
      </c>
      <c r="M61" s="1">
        <v>-71</v>
      </c>
    </row>
    <row r="62" spans="2:13">
      <c r="B62" s="22" t="s">
        <v>83</v>
      </c>
      <c r="C62" s="22" t="s">
        <v>96</v>
      </c>
      <c r="D62" s="22">
        <v>14</v>
      </c>
      <c r="F62" s="1">
        <v>-68</v>
      </c>
      <c r="G62" s="1">
        <v>12</v>
      </c>
      <c r="H62" s="1">
        <v>-296</v>
      </c>
      <c r="I62" s="1">
        <v>14</v>
      </c>
      <c r="K62" s="1">
        <v>228</v>
      </c>
      <c r="L62" s="1">
        <v>2</v>
      </c>
      <c r="M62" s="1">
        <v>-226</v>
      </c>
    </row>
    <row r="63" spans="2:13">
      <c r="B63" s="22" t="s">
        <v>83</v>
      </c>
      <c r="C63" s="22" t="s">
        <v>97</v>
      </c>
      <c r="D63" s="22">
        <v>29</v>
      </c>
      <c r="F63" s="1">
        <v>-111</v>
      </c>
      <c r="G63" s="1">
        <v>18</v>
      </c>
      <c r="H63" s="1">
        <v>-532</v>
      </c>
      <c r="I63" s="1">
        <v>14</v>
      </c>
      <c r="K63" s="1">
        <v>421</v>
      </c>
      <c r="L63" s="1">
        <v>-4</v>
      </c>
      <c r="M63" s="1">
        <v>-425</v>
      </c>
    </row>
    <row r="64" spans="2:13">
      <c r="B64" s="22" t="s">
        <v>84</v>
      </c>
      <c r="C64" s="22" t="s">
        <v>94</v>
      </c>
      <c r="D64" s="22">
        <v>4</v>
      </c>
      <c r="F64" s="1">
        <v>0</v>
      </c>
      <c r="G64" s="1">
        <v>1836</v>
      </c>
      <c r="H64" s="1">
        <v>0</v>
      </c>
      <c r="I64" s="1">
        <v>1898</v>
      </c>
      <c r="K64" s="1">
        <v>0</v>
      </c>
      <c r="L64" s="1">
        <v>62</v>
      </c>
      <c r="M64" s="1">
        <v>62</v>
      </c>
    </row>
    <row r="65" spans="2:13">
      <c r="B65" s="22" t="s">
        <v>84</v>
      </c>
      <c r="C65" s="22" t="s">
        <v>95</v>
      </c>
      <c r="D65" s="22">
        <v>9</v>
      </c>
      <c r="F65" s="1">
        <v>0</v>
      </c>
      <c r="G65" s="1">
        <v>3416</v>
      </c>
      <c r="H65" s="1">
        <v>0</v>
      </c>
      <c r="I65" s="1">
        <v>5108</v>
      </c>
      <c r="K65" s="1">
        <v>0</v>
      </c>
      <c r="L65" s="1">
        <v>1692</v>
      </c>
      <c r="M65" s="1">
        <v>1692</v>
      </c>
    </row>
    <row r="66" spans="2:13">
      <c r="B66" s="22" t="s">
        <v>84</v>
      </c>
      <c r="C66" s="22" t="s">
        <v>96</v>
      </c>
      <c r="D66" s="22">
        <v>14</v>
      </c>
      <c r="F66" s="1">
        <v>0</v>
      </c>
      <c r="G66" s="1">
        <v>4310</v>
      </c>
      <c r="H66" s="1">
        <v>0</v>
      </c>
      <c r="I66" s="1">
        <v>8081</v>
      </c>
      <c r="K66" s="1">
        <v>0</v>
      </c>
      <c r="L66" s="1">
        <v>3771</v>
      </c>
      <c r="M66" s="1">
        <v>3771</v>
      </c>
    </row>
    <row r="67" spans="2:13">
      <c r="B67" s="22" t="s">
        <v>84</v>
      </c>
      <c r="C67" s="22" t="s">
        <v>97</v>
      </c>
      <c r="D67" s="22">
        <v>29</v>
      </c>
      <c r="F67" s="1">
        <v>-1757</v>
      </c>
      <c r="G67" s="1">
        <v>4875</v>
      </c>
      <c r="H67" s="1">
        <v>-11506</v>
      </c>
      <c r="I67" s="1">
        <v>9643</v>
      </c>
      <c r="K67" s="1">
        <v>9749</v>
      </c>
      <c r="L67" s="1">
        <v>4768</v>
      </c>
      <c r="M67" s="1">
        <v>-4981</v>
      </c>
    </row>
    <row r="68" spans="2:13">
      <c r="B68" s="22" t="s">
        <v>85</v>
      </c>
      <c r="C68" s="22" t="s">
        <v>94</v>
      </c>
      <c r="D68" s="22">
        <v>4</v>
      </c>
      <c r="F68" s="1">
        <v>-8</v>
      </c>
      <c r="G68" s="1">
        <v>650</v>
      </c>
      <c r="H68" s="1">
        <v>-32</v>
      </c>
      <c r="I68" s="1">
        <v>692</v>
      </c>
      <c r="K68" s="1">
        <v>23</v>
      </c>
      <c r="L68" s="1">
        <v>43</v>
      </c>
      <c r="M68" s="1">
        <v>20</v>
      </c>
    </row>
    <row r="69" spans="2:13">
      <c r="B69" s="22" t="s">
        <v>85</v>
      </c>
      <c r="C69" s="22" t="s">
        <v>95</v>
      </c>
      <c r="D69" s="22">
        <v>9</v>
      </c>
      <c r="F69" s="1">
        <v>-8</v>
      </c>
      <c r="G69" s="1">
        <v>1363</v>
      </c>
      <c r="H69" s="1">
        <v>-32</v>
      </c>
      <c r="I69" s="1">
        <v>1697</v>
      </c>
      <c r="K69" s="1">
        <v>23</v>
      </c>
      <c r="L69" s="1">
        <v>334</v>
      </c>
      <c r="M69" s="1">
        <v>311</v>
      </c>
    </row>
    <row r="70" spans="2:13">
      <c r="B70" s="22" t="s">
        <v>85</v>
      </c>
      <c r="C70" s="22" t="s">
        <v>96</v>
      </c>
      <c r="D70" s="22">
        <v>14</v>
      </c>
      <c r="F70" s="1">
        <v>-8</v>
      </c>
      <c r="G70" s="1">
        <v>1812</v>
      </c>
      <c r="H70" s="1">
        <v>-32</v>
      </c>
      <c r="I70" s="1">
        <v>2896</v>
      </c>
      <c r="K70" s="1">
        <v>23</v>
      </c>
      <c r="L70" s="1">
        <v>1084</v>
      </c>
      <c r="M70" s="1">
        <v>1061</v>
      </c>
    </row>
    <row r="71" spans="2:13">
      <c r="B71" s="22" t="s">
        <v>85</v>
      </c>
      <c r="C71" s="22" t="s">
        <v>97</v>
      </c>
      <c r="D71" s="22">
        <v>29</v>
      </c>
      <c r="F71" s="1">
        <v>-8</v>
      </c>
      <c r="G71" s="1">
        <v>3323</v>
      </c>
      <c r="H71" s="1">
        <v>-32</v>
      </c>
      <c r="I71" s="1">
        <v>6571</v>
      </c>
      <c r="K71" s="1">
        <v>23</v>
      </c>
      <c r="L71" s="1">
        <v>3248</v>
      </c>
      <c r="M71" s="1">
        <v>3225</v>
      </c>
    </row>
    <row r="72" spans="2:13">
      <c r="B72" s="22" t="s">
        <v>86</v>
      </c>
      <c r="C72" s="22" t="s">
        <v>94</v>
      </c>
      <c r="D72" s="22">
        <v>4</v>
      </c>
      <c r="F72" s="1">
        <v>0</v>
      </c>
      <c r="G72" s="1">
        <v>107</v>
      </c>
      <c r="H72" s="1">
        <v>0</v>
      </c>
      <c r="I72" s="1">
        <v>111</v>
      </c>
      <c r="K72" s="1">
        <v>0</v>
      </c>
      <c r="L72" s="1">
        <v>4</v>
      </c>
      <c r="M72" s="1">
        <v>4</v>
      </c>
    </row>
    <row r="73" spans="2:13">
      <c r="B73" s="22" t="s">
        <v>86</v>
      </c>
      <c r="C73" s="22" t="s">
        <v>95</v>
      </c>
      <c r="D73" s="22">
        <v>9</v>
      </c>
      <c r="F73" s="1">
        <v>0</v>
      </c>
      <c r="G73" s="1">
        <v>185</v>
      </c>
      <c r="H73" s="1">
        <v>0</v>
      </c>
      <c r="I73" s="1">
        <v>279</v>
      </c>
      <c r="K73" s="1">
        <v>0</v>
      </c>
      <c r="L73" s="1">
        <v>94</v>
      </c>
      <c r="M73" s="1">
        <v>94</v>
      </c>
    </row>
    <row r="74" spans="2:13">
      <c r="B74" s="22" t="s">
        <v>86</v>
      </c>
      <c r="C74" s="22" t="s">
        <v>96</v>
      </c>
      <c r="D74" s="22">
        <v>14</v>
      </c>
      <c r="F74" s="1">
        <v>-6</v>
      </c>
      <c r="G74" s="1">
        <v>196</v>
      </c>
      <c r="H74" s="1">
        <v>0</v>
      </c>
      <c r="I74" s="1">
        <v>403</v>
      </c>
      <c r="K74" s="1">
        <v>-6</v>
      </c>
      <c r="L74" s="1">
        <v>207</v>
      </c>
      <c r="M74" s="1">
        <v>213</v>
      </c>
    </row>
    <row r="75" spans="2:13">
      <c r="B75" s="22" t="s">
        <v>86</v>
      </c>
      <c r="C75" s="22" t="s">
        <v>97</v>
      </c>
      <c r="D75" s="22">
        <v>29</v>
      </c>
      <c r="F75" s="1">
        <v>-506</v>
      </c>
      <c r="G75" s="1">
        <v>196</v>
      </c>
      <c r="H75" s="1">
        <v>-1087</v>
      </c>
      <c r="I75" s="1">
        <v>411</v>
      </c>
      <c r="K75" s="1">
        <v>581</v>
      </c>
      <c r="L75" s="1">
        <v>215</v>
      </c>
      <c r="M75" s="1">
        <v>-366</v>
      </c>
    </row>
    <row r="76" spans="2:13">
      <c r="B76" s="22" t="s">
        <v>87</v>
      </c>
      <c r="C76" s="22" t="s">
        <v>94</v>
      </c>
      <c r="D76" s="22">
        <v>4</v>
      </c>
      <c r="F76" s="1">
        <v>-138</v>
      </c>
      <c r="G76" s="1">
        <v>0</v>
      </c>
      <c r="H76" s="1">
        <v>-120</v>
      </c>
      <c r="I76" s="1">
        <v>0</v>
      </c>
      <c r="K76" s="1">
        <v>-18</v>
      </c>
      <c r="L76" s="1">
        <v>0</v>
      </c>
      <c r="M76" s="1">
        <v>18</v>
      </c>
    </row>
    <row r="77" spans="2:13">
      <c r="B77" s="22" t="s">
        <v>87</v>
      </c>
      <c r="C77" s="22" t="s">
        <v>95</v>
      </c>
      <c r="D77" s="22">
        <v>9</v>
      </c>
      <c r="F77" s="1">
        <v>-355</v>
      </c>
      <c r="G77" s="1">
        <v>0</v>
      </c>
      <c r="H77" s="1">
        <v>-207</v>
      </c>
      <c r="I77" s="1">
        <v>136</v>
      </c>
      <c r="K77" s="1">
        <v>-147</v>
      </c>
      <c r="L77" s="1">
        <v>136</v>
      </c>
      <c r="M77" s="1">
        <v>284</v>
      </c>
    </row>
    <row r="78" spans="2:13">
      <c r="B78" s="22" t="s">
        <v>87</v>
      </c>
      <c r="C78" s="22" t="s">
        <v>96</v>
      </c>
      <c r="D78" s="22">
        <v>14</v>
      </c>
      <c r="F78" s="1">
        <v>-426</v>
      </c>
      <c r="G78" s="1">
        <v>0</v>
      </c>
      <c r="H78" s="1">
        <v>-207</v>
      </c>
      <c r="I78" s="1">
        <v>647</v>
      </c>
      <c r="K78" s="1">
        <v>-219</v>
      </c>
      <c r="L78" s="1">
        <v>647</v>
      </c>
      <c r="M78" s="1">
        <v>866</v>
      </c>
    </row>
    <row r="79" spans="2:13">
      <c r="B79" s="22" t="s">
        <v>87</v>
      </c>
      <c r="C79" s="22" t="s">
        <v>97</v>
      </c>
      <c r="D79" s="22">
        <v>29</v>
      </c>
      <c r="F79" s="1">
        <v>-781</v>
      </c>
      <c r="G79" s="1">
        <v>0</v>
      </c>
      <c r="H79" s="1">
        <v>-292</v>
      </c>
      <c r="I79" s="1">
        <v>1727</v>
      </c>
      <c r="K79" s="1">
        <v>-489</v>
      </c>
      <c r="L79" s="1">
        <v>1727</v>
      </c>
      <c r="M79" s="1">
        <v>2216</v>
      </c>
    </row>
    <row r="80" spans="2:13">
      <c r="B80" s="22" t="s">
        <v>88</v>
      </c>
      <c r="C80" s="22" t="s">
        <v>94</v>
      </c>
      <c r="D80" s="22">
        <v>4</v>
      </c>
      <c r="F80" s="1">
        <v>-2</v>
      </c>
      <c r="G80" s="1">
        <v>171</v>
      </c>
      <c r="H80" s="1">
        <v>-8</v>
      </c>
      <c r="I80" s="1">
        <v>182</v>
      </c>
      <c r="K80" s="1">
        <v>6</v>
      </c>
      <c r="L80" s="1">
        <v>11</v>
      </c>
      <c r="M80" s="1">
        <v>5</v>
      </c>
    </row>
    <row r="81" spans="2:13">
      <c r="B81" s="22" t="s">
        <v>88</v>
      </c>
      <c r="C81" s="22" t="s">
        <v>95</v>
      </c>
      <c r="D81" s="22">
        <v>9</v>
      </c>
      <c r="F81" s="1">
        <v>-2</v>
      </c>
      <c r="G81" s="1">
        <v>359</v>
      </c>
      <c r="H81" s="1">
        <v>-8</v>
      </c>
      <c r="I81" s="1">
        <v>447</v>
      </c>
      <c r="K81" s="1">
        <v>6</v>
      </c>
      <c r="L81" s="1">
        <v>88</v>
      </c>
      <c r="M81" s="1">
        <v>82</v>
      </c>
    </row>
    <row r="82" spans="2:13">
      <c r="B82" s="22" t="s">
        <v>88</v>
      </c>
      <c r="C82" s="22" t="s">
        <v>96</v>
      </c>
      <c r="D82" s="22">
        <v>14</v>
      </c>
      <c r="F82" s="1">
        <v>-2</v>
      </c>
      <c r="G82" s="1">
        <v>477</v>
      </c>
      <c r="H82" s="1">
        <v>-8</v>
      </c>
      <c r="I82" s="1">
        <v>763</v>
      </c>
      <c r="K82" s="1">
        <v>6</v>
      </c>
      <c r="L82" s="1">
        <v>286</v>
      </c>
      <c r="M82" s="1">
        <v>280</v>
      </c>
    </row>
    <row r="83" spans="2:13">
      <c r="B83" s="22" t="s">
        <v>88</v>
      </c>
      <c r="C83" s="22" t="s">
        <v>97</v>
      </c>
      <c r="D83" s="22">
        <v>29</v>
      </c>
      <c r="F83" s="1">
        <v>-2</v>
      </c>
      <c r="G83" s="1">
        <v>875</v>
      </c>
      <c r="H83" s="1">
        <v>-8</v>
      </c>
      <c r="I83" s="1">
        <v>1731</v>
      </c>
      <c r="K83" s="1">
        <v>6</v>
      </c>
      <c r="L83" s="1">
        <v>856</v>
      </c>
      <c r="M83" s="1">
        <v>850</v>
      </c>
    </row>
    <row r="84" spans="2:13">
      <c r="M84" s="1"/>
    </row>
    <row r="85" spans="2:13">
      <c r="M85" s="1"/>
    </row>
    <row r="86" spans="2:13">
      <c r="M86" s="1"/>
    </row>
    <row r="87" spans="2:13">
      <c r="M87" s="1"/>
    </row>
    <row r="88" spans="2:13">
      <c r="M88" s="1"/>
    </row>
    <row r="89" spans="2:13">
      <c r="M89" s="1"/>
    </row>
    <row r="90" spans="2:13">
      <c r="M90" s="1"/>
    </row>
    <row r="91" spans="2:13">
      <c r="M91" s="1"/>
    </row>
    <row r="92" spans="2:13">
      <c r="M92" s="1"/>
    </row>
    <row r="93" spans="2:13">
      <c r="M93" s="1"/>
    </row>
    <row r="94" spans="2:13">
      <c r="M94" s="1"/>
    </row>
    <row r="95" spans="2:13">
      <c r="M95" s="1"/>
    </row>
    <row r="96" spans="2:13">
      <c r="M96" s="1"/>
    </row>
    <row r="97" spans="13:13">
      <c r="M97" s="1"/>
    </row>
    <row r="98" spans="13:13">
      <c r="M98" s="1"/>
    </row>
    <row r="99" spans="13:13">
      <c r="M99" s="1"/>
    </row>
  </sheetData>
  <mergeCells count="6">
    <mergeCell ref="K10:M10"/>
    <mergeCell ref="B9:B11"/>
    <mergeCell ref="C9:C11"/>
    <mergeCell ref="D9:D11"/>
    <mergeCell ref="F10:G10"/>
    <mergeCell ref="H10:I10"/>
  </mergeCells>
  <pageMargins left="0.7" right="0.7" top="0.75" bottom="0.75" header="0.3" footer="0.3"/>
  <pageSetup paperSize="9" orientation="portrait" r:id="rId1"/>
  <headerFooter>
    <oddFooter>&amp;C&amp;1#&amp;"Calibri"&amp;10&amp;K000000[UNCLASSIFIED]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E925E-732D-40D6-8C00-75E3C698227E}">
  <dimension ref="B2:K24"/>
  <sheetViews>
    <sheetView workbookViewId="0">
      <selection activeCell="E16" sqref="E16"/>
    </sheetView>
  </sheetViews>
  <sheetFormatPr defaultColWidth="9.1796875" defaultRowHeight="14.5"/>
  <cols>
    <col min="1" max="1" width="9.1796875" style="1"/>
    <col min="2" max="2" width="11.1796875" style="1" customWidth="1"/>
    <col min="3" max="3" width="19.453125" style="1" customWidth="1"/>
    <col min="4" max="4" width="1.81640625" style="1" customWidth="1"/>
    <col min="5" max="5" width="14" style="1" bestFit="1" customWidth="1"/>
    <col min="6" max="6" width="1.453125" style="1" customWidth="1"/>
    <col min="7" max="7" width="10.7265625" style="1" customWidth="1"/>
    <col min="8" max="8" width="9" style="1" bestFit="1" customWidth="1"/>
    <col min="9" max="16384" width="9.1796875" style="1"/>
  </cols>
  <sheetData>
    <row r="2" spans="2:11" s="21" customFormat="1">
      <c r="B2" s="10" t="s">
        <v>98</v>
      </c>
      <c r="C2" s="10"/>
      <c r="D2" s="10"/>
      <c r="E2" s="10"/>
      <c r="H2" s="10"/>
    </row>
    <row r="4" spans="2:11">
      <c r="B4" s="1" t="s">
        <v>99</v>
      </c>
    </row>
    <row r="5" spans="2:11">
      <c r="B5" s="1" t="s">
        <v>100</v>
      </c>
    </row>
    <row r="6" spans="2:11">
      <c r="B6" s="1" t="s">
        <v>101</v>
      </c>
    </row>
    <row r="7" spans="2:11">
      <c r="B7" s="1" t="s">
        <v>102</v>
      </c>
    </row>
    <row r="9" spans="2:11" ht="15" customHeight="1">
      <c r="B9" s="89" t="s">
        <v>90</v>
      </c>
      <c r="C9" s="89" t="s">
        <v>103</v>
      </c>
      <c r="E9" s="90" t="s">
        <v>104</v>
      </c>
      <c r="F9" s="29"/>
      <c r="G9" s="92" t="s">
        <v>105</v>
      </c>
      <c r="H9" s="93"/>
    </row>
    <row r="10" spans="2:11">
      <c r="B10" s="89"/>
      <c r="C10" s="89"/>
      <c r="E10" s="91"/>
      <c r="F10" s="29"/>
      <c r="G10" s="94"/>
      <c r="H10" s="95"/>
    </row>
    <row r="11" spans="2:11" ht="15" customHeight="1">
      <c r="B11" s="89"/>
      <c r="C11" s="89"/>
      <c r="E11" s="30" t="s">
        <v>172</v>
      </c>
      <c r="F11" s="29"/>
      <c r="G11" s="30" t="s">
        <v>106</v>
      </c>
      <c r="H11" s="30" t="s">
        <v>107</v>
      </c>
    </row>
    <row r="12" spans="2:11">
      <c r="B12" s="1" t="s">
        <v>94</v>
      </c>
      <c r="C12" s="57" t="s">
        <v>52</v>
      </c>
      <c r="D12" s="52"/>
      <c r="E12" s="58">
        <v>86</v>
      </c>
      <c r="F12" s="58">
        <v>51316.545963702301</v>
      </c>
      <c r="G12" s="59">
        <v>51316.545963702301</v>
      </c>
      <c r="H12" s="59">
        <v>5738.5302817423699</v>
      </c>
      <c r="K12" s="31"/>
    </row>
    <row r="13" spans="2:11" ht="15" customHeight="1">
      <c r="B13" s="1" t="s">
        <v>94</v>
      </c>
      <c r="C13" s="57" t="s">
        <v>35</v>
      </c>
      <c r="D13" s="52"/>
      <c r="E13" s="58">
        <v>252</v>
      </c>
      <c r="F13" s="58">
        <v>53833.350679905998</v>
      </c>
      <c r="G13" s="59">
        <v>53833.350679905998</v>
      </c>
      <c r="H13" s="59">
        <v>8819.8130486589198</v>
      </c>
    </row>
    <row r="14" spans="2:11">
      <c r="B14" s="1" t="s">
        <v>94</v>
      </c>
      <c r="C14" s="57" t="s">
        <v>53</v>
      </c>
      <c r="D14" s="52"/>
      <c r="E14" s="58">
        <v>179</v>
      </c>
      <c r="F14" s="58">
        <v>45378.390491484999</v>
      </c>
      <c r="G14" s="59">
        <v>45378.390491484999</v>
      </c>
      <c r="H14" s="59">
        <v>4028.5043629247698</v>
      </c>
    </row>
    <row r="15" spans="2:11">
      <c r="B15" s="1" t="s">
        <v>94</v>
      </c>
      <c r="C15" s="57" t="s">
        <v>54</v>
      </c>
      <c r="D15" s="52"/>
      <c r="E15" s="58">
        <v>109</v>
      </c>
      <c r="F15" s="58">
        <v>66861.065904797593</v>
      </c>
      <c r="G15" s="59">
        <v>66861.065904797593</v>
      </c>
      <c r="H15" s="59">
        <v>22762.868638331998</v>
      </c>
    </row>
    <row r="16" spans="2:11">
      <c r="B16" s="1" t="s">
        <v>95</v>
      </c>
      <c r="C16" s="57" t="s">
        <v>52</v>
      </c>
      <c r="D16" s="52"/>
      <c r="E16" s="58">
        <v>942</v>
      </c>
      <c r="F16" s="58">
        <v>31649.134941095799</v>
      </c>
      <c r="G16" s="59">
        <v>31649.134941095799</v>
      </c>
      <c r="H16" s="59">
        <v>1283.0966637091899</v>
      </c>
    </row>
    <row r="17" spans="2:8" ht="15" customHeight="1">
      <c r="B17" s="1" t="s">
        <v>95</v>
      </c>
      <c r="C17" s="57" t="s">
        <v>35</v>
      </c>
      <c r="D17" s="52"/>
      <c r="E17" s="58">
        <v>3779</v>
      </c>
      <c r="F17" s="58">
        <v>43128.175025648401</v>
      </c>
      <c r="G17" s="59">
        <v>43128.175025648401</v>
      </c>
      <c r="H17" s="59">
        <v>674.61858190701696</v>
      </c>
    </row>
    <row r="18" spans="2:8">
      <c r="B18" s="1" t="s">
        <v>95</v>
      </c>
      <c r="C18" s="57" t="s">
        <v>53</v>
      </c>
      <c r="D18" s="52"/>
      <c r="E18" s="58">
        <v>3149</v>
      </c>
      <c r="F18" s="58">
        <v>43285.414614286397</v>
      </c>
      <c r="G18" s="59">
        <v>43285.414614286397</v>
      </c>
      <c r="H18" s="59">
        <v>1149.2362493917699</v>
      </c>
    </row>
    <row r="19" spans="2:8">
      <c r="B19" s="1" t="s">
        <v>95</v>
      </c>
      <c r="C19" s="57" t="s">
        <v>54</v>
      </c>
      <c r="D19" s="52"/>
      <c r="E19" s="58">
        <v>369</v>
      </c>
      <c r="F19" s="58">
        <v>95053.330422106403</v>
      </c>
      <c r="G19" s="59">
        <v>95053.330422106403</v>
      </c>
      <c r="H19" s="59">
        <v>18634.182708389999</v>
      </c>
    </row>
    <row r="20" spans="2:8">
      <c r="B20" s="1" t="s">
        <v>96</v>
      </c>
      <c r="C20" s="57" t="s">
        <v>52</v>
      </c>
      <c r="D20" s="52"/>
      <c r="E20" s="58">
        <v>3016</v>
      </c>
      <c r="F20" s="58">
        <v>30176.5833183754</v>
      </c>
      <c r="G20" s="59">
        <v>30176.5833183754</v>
      </c>
      <c r="H20" s="59">
        <v>649.63670682962299</v>
      </c>
    </row>
    <row r="21" spans="2:8" ht="15" customHeight="1">
      <c r="B21" s="1" t="s">
        <v>96</v>
      </c>
      <c r="C21" s="57" t="s">
        <v>35</v>
      </c>
      <c r="D21" s="52"/>
      <c r="E21" s="58">
        <v>10567</v>
      </c>
      <c r="F21" s="58">
        <v>42859.226990585201</v>
      </c>
      <c r="G21" s="59">
        <v>42859.226990585201</v>
      </c>
      <c r="H21" s="59">
        <v>416.874999982048</v>
      </c>
    </row>
    <row r="22" spans="2:8">
      <c r="B22" s="1" t="s">
        <v>96</v>
      </c>
      <c r="C22" s="57" t="s">
        <v>53</v>
      </c>
      <c r="D22" s="52"/>
      <c r="E22" s="58">
        <v>9017</v>
      </c>
      <c r="F22" s="58">
        <v>43584.057169109903</v>
      </c>
      <c r="G22" s="59">
        <v>43584.057169109903</v>
      </c>
      <c r="H22" s="59">
        <v>561.04759324236602</v>
      </c>
    </row>
    <row r="23" spans="2:8">
      <c r="B23" s="1" t="s">
        <v>96</v>
      </c>
      <c r="C23" s="57" t="s">
        <v>54</v>
      </c>
      <c r="D23" s="52"/>
      <c r="E23" s="58">
        <v>1105</v>
      </c>
      <c r="F23" s="58">
        <v>100063.342437613</v>
      </c>
      <c r="G23" s="59">
        <v>100063.342437613</v>
      </c>
      <c r="H23" s="59">
        <v>11737.557265144</v>
      </c>
    </row>
    <row r="24" spans="2:8">
      <c r="C24" s="52"/>
      <c r="D24" s="52"/>
      <c r="E24" s="52"/>
      <c r="F24" s="52"/>
      <c r="G24" s="52"/>
      <c r="H24" s="52"/>
    </row>
  </sheetData>
  <mergeCells count="4">
    <mergeCell ref="B9:B11"/>
    <mergeCell ref="C9:C11"/>
    <mergeCell ref="E9:E10"/>
    <mergeCell ref="G9:H10"/>
  </mergeCells>
  <pageMargins left="0.7" right="0.7" top="0.75" bottom="0.75" header="0.3" footer="0.3"/>
  <pageSetup orientation="portrait" r:id="rId1"/>
  <headerFooter>
    <oddFooter>&amp;C&amp;1#&amp;"Calibri"&amp;10&amp;K000000[UNCLASSIFIED]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1E175-D808-473E-8520-5F376DC1C2D5}">
  <dimension ref="B2:N29"/>
  <sheetViews>
    <sheetView topLeftCell="A4" workbookViewId="0">
      <selection activeCell="G36" sqref="G36"/>
    </sheetView>
  </sheetViews>
  <sheetFormatPr defaultColWidth="9.1796875" defaultRowHeight="14.5"/>
  <cols>
    <col min="1" max="1" width="9.1796875" style="1"/>
    <col min="2" max="2" width="11.1796875" style="1" customWidth="1"/>
    <col min="3" max="3" width="15.26953125" style="1" bestFit="1" customWidth="1"/>
    <col min="4" max="4" width="1.453125" style="1" customWidth="1"/>
    <col min="5" max="5" width="27.453125" style="1" customWidth="1"/>
    <col min="6" max="6" width="1.453125" style="1" customWidth="1"/>
    <col min="7" max="7" width="28.453125" style="1" customWidth="1"/>
    <col min="8" max="8" width="1.453125" style="1" customWidth="1"/>
    <col min="9" max="9" width="21.453125" style="1" bestFit="1" customWidth="1"/>
    <col min="10" max="10" width="1.453125" style="1" customWidth="1"/>
    <col min="11" max="11" width="28.54296875" style="1" customWidth="1"/>
    <col min="12" max="12" width="1.453125" style="1" customWidth="1"/>
    <col min="13" max="13" width="22.7265625" style="1" customWidth="1"/>
    <col min="14" max="16384" width="9.1796875" style="1"/>
  </cols>
  <sheetData>
    <row r="2" spans="2:14" s="21" customFormat="1">
      <c r="B2" s="10" t="s">
        <v>108</v>
      </c>
      <c r="C2" s="10"/>
      <c r="D2" s="10"/>
      <c r="E2" s="10"/>
    </row>
    <row r="4" spans="2:14">
      <c r="B4" s="1" t="s">
        <v>99</v>
      </c>
    </row>
    <row r="5" spans="2:14">
      <c r="B5" s="1" t="s">
        <v>100</v>
      </c>
    </row>
    <row r="6" spans="2:14">
      <c r="B6" s="1" t="s">
        <v>109</v>
      </c>
    </row>
    <row r="7" spans="2:14">
      <c r="B7" s="1" t="s">
        <v>110</v>
      </c>
    </row>
    <row r="8" spans="2:14" ht="15" customHeight="1">
      <c r="B8" s="96"/>
      <c r="C8" s="96"/>
      <c r="D8" s="32"/>
      <c r="E8" s="33"/>
      <c r="F8" s="33"/>
    </row>
    <row r="9" spans="2:14" ht="15" customHeight="1">
      <c r="B9" s="89" t="s">
        <v>90</v>
      </c>
      <c r="C9" s="89" t="s">
        <v>103</v>
      </c>
      <c r="D9" s="34"/>
      <c r="E9" s="49" t="s">
        <v>111</v>
      </c>
      <c r="F9" s="32"/>
      <c r="G9" s="49" t="s">
        <v>111</v>
      </c>
      <c r="H9" s="33"/>
      <c r="I9" s="49" t="s">
        <v>112</v>
      </c>
      <c r="J9" s="33"/>
      <c r="K9" s="49" t="s">
        <v>111</v>
      </c>
      <c r="L9" s="33"/>
      <c r="M9" s="49" t="s">
        <v>113</v>
      </c>
    </row>
    <row r="10" spans="2:14" ht="15" customHeight="1">
      <c r="B10" s="89"/>
      <c r="C10" s="89"/>
      <c r="D10" s="34"/>
      <c r="E10" s="50" t="s">
        <v>114</v>
      </c>
      <c r="F10" s="32"/>
      <c r="G10" s="50" t="s">
        <v>115</v>
      </c>
      <c r="H10" s="33"/>
      <c r="I10" s="50" t="s">
        <v>116</v>
      </c>
      <c r="J10" s="33"/>
      <c r="K10" s="50" t="s">
        <v>117</v>
      </c>
      <c r="L10" s="33"/>
      <c r="M10" s="50" t="s">
        <v>116</v>
      </c>
    </row>
    <row r="11" spans="2:14">
      <c r="B11" s="89"/>
      <c r="C11" s="89"/>
      <c r="D11" s="34"/>
      <c r="E11" s="35" t="s">
        <v>172</v>
      </c>
      <c r="F11" s="32"/>
      <c r="G11" s="35" t="s">
        <v>172</v>
      </c>
      <c r="H11" s="33"/>
      <c r="I11" s="35" t="s">
        <v>172</v>
      </c>
      <c r="J11" s="33"/>
      <c r="K11" s="35" t="s">
        <v>172</v>
      </c>
      <c r="L11" s="33"/>
      <c r="M11" s="35" t="s">
        <v>172</v>
      </c>
    </row>
    <row r="12" spans="2:14" ht="15" customHeight="1">
      <c r="B12" s="52" t="s">
        <v>94</v>
      </c>
      <c r="C12" s="57" t="s">
        <v>52</v>
      </c>
      <c r="D12" s="52"/>
      <c r="E12" s="58">
        <v>86</v>
      </c>
      <c r="F12" s="64"/>
      <c r="G12" s="58">
        <v>10.467000000000001</v>
      </c>
      <c r="H12" s="52"/>
      <c r="I12" s="65">
        <f>G12/E12</f>
        <v>0.1217093023255814</v>
      </c>
      <c r="J12" s="52"/>
      <c r="K12" s="58">
        <v>41.939</v>
      </c>
      <c r="L12" s="52"/>
      <c r="M12" s="65">
        <f>K12/E12</f>
        <v>0.48766279069767443</v>
      </c>
      <c r="N12" s="52"/>
    </row>
    <row r="13" spans="2:14">
      <c r="B13" s="52" t="s">
        <v>94</v>
      </c>
      <c r="C13" s="57" t="s">
        <v>35</v>
      </c>
      <c r="D13" s="52"/>
      <c r="E13" s="58">
        <v>252</v>
      </c>
      <c r="F13" s="64"/>
      <c r="G13" s="58">
        <v>23.864000000000001</v>
      </c>
      <c r="H13" s="52"/>
      <c r="I13" s="65">
        <f>G13/E13</f>
        <v>9.4698412698412698E-2</v>
      </c>
      <c r="J13" s="52"/>
      <c r="K13" s="58">
        <v>128.035</v>
      </c>
      <c r="L13" s="52"/>
      <c r="M13" s="65">
        <f>K13/E13</f>
        <v>0.50807539682539682</v>
      </c>
      <c r="N13" s="52"/>
    </row>
    <row r="14" spans="2:14">
      <c r="B14" s="52" t="s">
        <v>94</v>
      </c>
      <c r="C14" s="57" t="s">
        <v>53</v>
      </c>
      <c r="D14" s="52"/>
      <c r="E14" s="58">
        <v>179</v>
      </c>
      <c r="F14" s="64"/>
      <c r="G14" s="58">
        <v>14.930999999999999</v>
      </c>
      <c r="H14" s="52"/>
      <c r="I14" s="65">
        <f t="shared" ref="I14:I23" si="0">G14/E14</f>
        <v>8.3413407821229052E-2</v>
      </c>
      <c r="J14" s="52"/>
      <c r="K14" s="58">
        <v>94.703000000000003</v>
      </c>
      <c r="L14" s="52"/>
      <c r="M14" s="65">
        <f t="shared" ref="M14:M23" si="1">K14/E14</f>
        <v>0.52906703910614528</v>
      </c>
      <c r="N14" s="52"/>
    </row>
    <row r="15" spans="2:14">
      <c r="B15" s="52" t="s">
        <v>94</v>
      </c>
      <c r="C15" s="57" t="s">
        <v>54</v>
      </c>
      <c r="D15" s="52"/>
      <c r="E15" s="58">
        <v>109</v>
      </c>
      <c r="F15" s="64"/>
      <c r="G15" s="58">
        <v>10.500999999999999</v>
      </c>
      <c r="H15" s="52"/>
      <c r="I15" s="65">
        <f t="shared" si="0"/>
        <v>9.63394495412844E-2</v>
      </c>
      <c r="J15" s="52"/>
      <c r="K15" s="58">
        <v>55.457999999999998</v>
      </c>
      <c r="L15" s="52"/>
      <c r="M15" s="65">
        <f t="shared" si="1"/>
        <v>0.50878899082568807</v>
      </c>
      <c r="N15" s="52"/>
    </row>
    <row r="16" spans="2:14" ht="15" customHeight="1">
      <c r="B16" s="52" t="s">
        <v>95</v>
      </c>
      <c r="C16" s="57" t="s">
        <v>52</v>
      </c>
      <c r="D16" s="52"/>
      <c r="E16" s="58">
        <v>942</v>
      </c>
      <c r="F16" s="64"/>
      <c r="G16" s="58">
        <v>256.827</v>
      </c>
      <c r="H16" s="52"/>
      <c r="I16" s="65">
        <f t="shared" si="0"/>
        <v>0.27264012738853505</v>
      </c>
      <c r="J16" s="52"/>
      <c r="K16" s="58">
        <v>301.14699999999999</v>
      </c>
      <c r="L16" s="52"/>
      <c r="M16" s="65">
        <f t="shared" si="1"/>
        <v>0.31968895966029726</v>
      </c>
      <c r="N16" s="52"/>
    </row>
    <row r="17" spans="2:14">
      <c r="B17" s="52" t="s">
        <v>95</v>
      </c>
      <c r="C17" s="57" t="s">
        <v>35</v>
      </c>
      <c r="D17" s="52"/>
      <c r="E17" s="58">
        <v>3779</v>
      </c>
      <c r="F17" s="64"/>
      <c r="G17" s="58">
        <v>381.33499999999998</v>
      </c>
      <c r="H17" s="52"/>
      <c r="I17" s="65">
        <f t="shared" si="0"/>
        <v>0.10090897062715004</v>
      </c>
      <c r="J17" s="52"/>
      <c r="K17" s="58">
        <v>1750.9169999999999</v>
      </c>
      <c r="L17" s="52"/>
      <c r="M17" s="65">
        <f t="shared" si="1"/>
        <v>0.46332812913469168</v>
      </c>
      <c r="N17" s="52"/>
    </row>
    <row r="18" spans="2:14">
      <c r="B18" s="52" t="s">
        <v>95</v>
      </c>
      <c r="C18" s="57" t="s">
        <v>53</v>
      </c>
      <c r="D18" s="52"/>
      <c r="E18" s="58">
        <v>3149</v>
      </c>
      <c r="F18" s="64"/>
      <c r="G18" s="58">
        <v>302.36099999999999</v>
      </c>
      <c r="H18" s="52"/>
      <c r="I18" s="65">
        <f t="shared" si="0"/>
        <v>9.6018100984439497E-2</v>
      </c>
      <c r="J18" s="52"/>
      <c r="K18" s="58">
        <v>1568.518</v>
      </c>
      <c r="L18" s="52"/>
      <c r="M18" s="65">
        <f t="shared" si="1"/>
        <v>0.49810034931724356</v>
      </c>
      <c r="N18" s="52"/>
    </row>
    <row r="19" spans="2:14">
      <c r="B19" s="52" t="s">
        <v>95</v>
      </c>
      <c r="C19" s="57" t="s">
        <v>54</v>
      </c>
      <c r="D19" s="52"/>
      <c r="E19" s="58">
        <v>369</v>
      </c>
      <c r="F19" s="64"/>
      <c r="G19" s="58">
        <v>18.957999999999998</v>
      </c>
      <c r="H19" s="52"/>
      <c r="I19" s="65">
        <f t="shared" si="0"/>
        <v>5.1376693766937667E-2</v>
      </c>
      <c r="J19" s="52"/>
      <c r="K19" s="58">
        <v>211.81399999999999</v>
      </c>
      <c r="L19" s="52"/>
      <c r="M19" s="65">
        <f t="shared" si="1"/>
        <v>0.57402168021680211</v>
      </c>
      <c r="N19" s="52"/>
    </row>
    <row r="20" spans="2:14" ht="15" customHeight="1">
      <c r="B20" s="52" t="s">
        <v>96</v>
      </c>
      <c r="C20" s="57" t="s">
        <v>52</v>
      </c>
      <c r="D20" s="52"/>
      <c r="E20" s="58">
        <v>3016</v>
      </c>
      <c r="F20" s="64"/>
      <c r="G20" s="58">
        <v>801.62400000000002</v>
      </c>
      <c r="H20" s="52"/>
      <c r="I20" s="65">
        <f t="shared" si="0"/>
        <v>0.26579045092838199</v>
      </c>
      <c r="J20" s="52"/>
      <c r="K20" s="58">
        <v>943.15700000000004</v>
      </c>
      <c r="L20" s="52"/>
      <c r="M20" s="65">
        <f t="shared" si="1"/>
        <v>0.31271783819628651</v>
      </c>
      <c r="N20" s="52"/>
    </row>
    <row r="21" spans="2:14">
      <c r="B21" s="52" t="s">
        <v>96</v>
      </c>
      <c r="C21" s="57" t="s">
        <v>35</v>
      </c>
      <c r="D21" s="52"/>
      <c r="E21" s="58">
        <v>10567</v>
      </c>
      <c r="F21" s="64"/>
      <c r="G21" s="58">
        <v>1195.569</v>
      </c>
      <c r="H21" s="52"/>
      <c r="I21" s="65">
        <f t="shared" si="0"/>
        <v>0.11314176208952399</v>
      </c>
      <c r="J21" s="52"/>
      <c r="K21" s="58">
        <v>4819.0749999999998</v>
      </c>
      <c r="L21" s="52"/>
      <c r="M21" s="65">
        <f t="shared" si="1"/>
        <v>0.45604949370682313</v>
      </c>
      <c r="N21" s="52"/>
    </row>
    <row r="22" spans="2:14">
      <c r="B22" s="52" t="s">
        <v>96</v>
      </c>
      <c r="C22" s="57" t="s">
        <v>53</v>
      </c>
      <c r="D22" s="52"/>
      <c r="E22" s="58">
        <v>9017</v>
      </c>
      <c r="F22" s="64"/>
      <c r="G22" s="58">
        <v>855.11400000000003</v>
      </c>
      <c r="H22" s="52"/>
      <c r="I22" s="65">
        <f t="shared" si="0"/>
        <v>9.4833536652988798E-2</v>
      </c>
      <c r="J22" s="52"/>
      <c r="K22" s="58">
        <v>4515.1459999999997</v>
      </c>
      <c r="L22" s="52"/>
      <c r="M22" s="65">
        <f>K22/E22</f>
        <v>0.5007370522346678</v>
      </c>
      <c r="N22" s="52"/>
    </row>
    <row r="23" spans="2:14">
      <c r="B23" s="52" t="s">
        <v>96</v>
      </c>
      <c r="C23" s="57" t="s">
        <v>54</v>
      </c>
      <c r="D23" s="52"/>
      <c r="E23" s="58">
        <v>1105</v>
      </c>
      <c r="F23" s="64"/>
      <c r="G23" s="58">
        <v>52.326000000000001</v>
      </c>
      <c r="H23" s="52"/>
      <c r="I23" s="65">
        <f t="shared" si="0"/>
        <v>4.7353846153846156E-2</v>
      </c>
      <c r="J23" s="52"/>
      <c r="K23" s="58">
        <v>646.28899999999999</v>
      </c>
      <c r="L23" s="52"/>
      <c r="M23" s="65">
        <f t="shared" si="1"/>
        <v>0.58487692307692307</v>
      </c>
      <c r="N23" s="52"/>
    </row>
    <row r="24" spans="2:14">
      <c r="B24" s="52"/>
      <c r="C24" s="52"/>
      <c r="D24" s="52"/>
      <c r="E24" s="52"/>
      <c r="F24" s="52"/>
      <c r="G24" s="52"/>
      <c r="H24" s="52"/>
      <c r="I24" s="52"/>
      <c r="J24" s="52"/>
      <c r="K24" s="52"/>
      <c r="L24" s="52"/>
      <c r="M24" s="52"/>
      <c r="N24" s="52"/>
    </row>
    <row r="25" spans="2:14">
      <c r="B25" s="52"/>
      <c r="C25" s="52"/>
      <c r="D25" s="52"/>
      <c r="E25" s="52"/>
      <c r="F25" s="52"/>
      <c r="G25" s="52"/>
      <c r="H25" s="52"/>
      <c r="I25" s="52"/>
      <c r="J25" s="52"/>
      <c r="K25" s="52"/>
      <c r="L25" s="52"/>
      <c r="M25" s="52"/>
      <c r="N25" s="52"/>
    </row>
    <row r="26" spans="2:14">
      <c r="B26" s="52"/>
      <c r="C26" s="52"/>
      <c r="D26" s="52"/>
      <c r="E26" s="52"/>
      <c r="F26" s="52"/>
      <c r="G26" s="52"/>
      <c r="H26" s="52"/>
      <c r="I26" s="52"/>
      <c r="J26" s="52"/>
      <c r="K26" s="52"/>
      <c r="L26" s="52"/>
      <c r="M26" s="52"/>
      <c r="N26" s="52"/>
    </row>
    <row r="27" spans="2:14">
      <c r="B27" s="52"/>
      <c r="C27" s="52"/>
      <c r="D27" s="52"/>
      <c r="E27" s="52"/>
      <c r="F27" s="52"/>
      <c r="G27" s="52"/>
      <c r="H27" s="52"/>
      <c r="I27" s="52"/>
      <c r="J27" s="52"/>
      <c r="K27" s="52"/>
      <c r="L27" s="52"/>
      <c r="M27" s="52"/>
      <c r="N27" s="52"/>
    </row>
    <row r="28" spans="2:14">
      <c r="B28" s="52"/>
      <c r="C28" s="52"/>
      <c r="D28" s="52"/>
      <c r="E28" s="52"/>
      <c r="F28" s="52"/>
      <c r="G28" s="52"/>
      <c r="H28" s="52"/>
      <c r="I28" s="52"/>
      <c r="J28" s="52"/>
      <c r="K28" s="52"/>
      <c r="L28" s="52"/>
      <c r="M28" s="52"/>
      <c r="N28" s="52"/>
    </row>
    <row r="29" spans="2:14">
      <c r="B29" s="52"/>
      <c r="C29" s="52"/>
      <c r="D29" s="52"/>
      <c r="E29" s="52"/>
      <c r="F29" s="52"/>
      <c r="G29" s="52"/>
      <c r="H29" s="52"/>
      <c r="I29" s="52"/>
      <c r="J29" s="52"/>
      <c r="K29" s="52"/>
      <c r="L29" s="52"/>
      <c r="M29" s="52"/>
      <c r="N29" s="52"/>
    </row>
  </sheetData>
  <mergeCells count="3">
    <mergeCell ref="B8:C8"/>
    <mergeCell ref="B9:B11"/>
    <mergeCell ref="C9:C11"/>
  </mergeCells>
  <pageMargins left="0.7" right="0.7" top="0.75" bottom="0.75" header="0.3" footer="0.3"/>
  <pageSetup orientation="portrait" r:id="rId1"/>
  <headerFooter>
    <oddFooter>&amp;C&amp;1#&amp;"Calibri"&amp;10&amp;K000000[UNCLASSIFIED]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C5808-7465-4232-B194-E7F563A6E7EF}">
  <dimension ref="B2:I201"/>
  <sheetViews>
    <sheetView topLeftCell="A175" workbookViewId="0">
      <selection activeCell="L195" sqref="L195"/>
    </sheetView>
  </sheetViews>
  <sheetFormatPr defaultColWidth="9.1796875" defaultRowHeight="14.5"/>
  <cols>
    <col min="1" max="1" width="9.1796875" style="1"/>
    <col min="2" max="2" width="12" style="1" customWidth="1"/>
    <col min="3" max="3" width="16.81640625" style="1" customWidth="1"/>
    <col min="4" max="4" width="22.1796875" style="1" bestFit="1" customWidth="1"/>
    <col min="5" max="5" width="1.453125" style="1" customWidth="1"/>
    <col min="6" max="6" width="27.1796875" style="1" customWidth="1"/>
    <col min="7" max="7" width="5.26953125" style="1" bestFit="1" customWidth="1"/>
    <col min="8" max="8" width="33.453125" style="1" bestFit="1" customWidth="1"/>
    <col min="9" max="16384" width="9.1796875" style="1"/>
  </cols>
  <sheetData>
    <row r="2" spans="2:9" s="21" customFormat="1">
      <c r="B2" s="10" t="s">
        <v>118</v>
      </c>
      <c r="C2" s="10"/>
      <c r="D2" s="10"/>
      <c r="E2" s="10"/>
      <c r="F2" s="10"/>
      <c r="H2" s="10"/>
    </row>
    <row r="4" spans="2:9">
      <c r="B4" s="1" t="s">
        <v>99</v>
      </c>
    </row>
    <row r="5" spans="2:9">
      <c r="B5" s="1" t="s">
        <v>100</v>
      </c>
    </row>
    <row r="7" spans="2:9">
      <c r="B7" s="89" t="s">
        <v>90</v>
      </c>
      <c r="C7" s="89" t="s">
        <v>103</v>
      </c>
      <c r="D7" s="89" t="s">
        <v>119</v>
      </c>
      <c r="E7" s="4"/>
      <c r="F7" s="51" t="s">
        <v>111</v>
      </c>
      <c r="G7" s="4"/>
      <c r="H7" s="49" t="s">
        <v>111</v>
      </c>
    </row>
    <row r="8" spans="2:9" ht="15" customHeight="1">
      <c r="B8" s="89"/>
      <c r="C8" s="89"/>
      <c r="D8" s="89"/>
      <c r="E8" s="4"/>
      <c r="F8" s="50" t="s">
        <v>114</v>
      </c>
      <c r="G8" s="4"/>
      <c r="H8" s="50" t="s">
        <v>120</v>
      </c>
    </row>
    <row r="9" spans="2:9" ht="15" customHeight="1">
      <c r="B9" s="89"/>
      <c r="C9" s="89"/>
      <c r="D9" s="89"/>
      <c r="E9" s="4"/>
      <c r="F9" s="35" t="s">
        <v>172</v>
      </c>
      <c r="G9" s="4"/>
      <c r="H9" s="35" t="s">
        <v>172</v>
      </c>
      <c r="I9" s="33"/>
    </row>
    <row r="10" spans="2:9" s="4" customFormat="1">
      <c r="B10" s="1" t="s">
        <v>94</v>
      </c>
      <c r="C10" s="1" t="s">
        <v>35</v>
      </c>
      <c r="D10" s="1" t="s">
        <v>36</v>
      </c>
      <c r="E10" s="54"/>
      <c r="F10" s="61">
        <v>94.177000000000007</v>
      </c>
      <c r="G10" s="62"/>
      <c r="H10" s="36">
        <f>F10/SUM(F10:F25)</f>
        <v>0.37371825396825398</v>
      </c>
    </row>
    <row r="11" spans="2:9" s="4" customFormat="1">
      <c r="B11" s="1" t="s">
        <v>94</v>
      </c>
      <c r="C11" s="1" t="s">
        <v>35</v>
      </c>
      <c r="D11" s="1" t="s">
        <v>37</v>
      </c>
      <c r="E11" s="54"/>
      <c r="F11" s="61">
        <v>12.930999999999999</v>
      </c>
      <c r="G11" s="62"/>
      <c r="H11" s="36">
        <f>F11/SUM(F10:F25)</f>
        <v>5.1313492063492061E-2</v>
      </c>
    </row>
    <row r="12" spans="2:9" s="4" customFormat="1">
      <c r="B12" s="1" t="s">
        <v>94</v>
      </c>
      <c r="C12" s="1" t="s">
        <v>35</v>
      </c>
      <c r="D12" s="1" t="s">
        <v>38</v>
      </c>
      <c r="E12" s="54"/>
      <c r="F12" s="61">
        <v>34.868000000000002</v>
      </c>
      <c r="G12" s="62"/>
      <c r="H12" s="36">
        <f>F12/SUM(F10:F25)</f>
        <v>0.13836507936507939</v>
      </c>
    </row>
    <row r="13" spans="2:9" s="4" customFormat="1">
      <c r="B13" s="1" t="s">
        <v>94</v>
      </c>
      <c r="C13" s="1" t="s">
        <v>35</v>
      </c>
      <c r="D13" s="1" t="s">
        <v>39</v>
      </c>
      <c r="E13" s="54"/>
      <c r="F13" s="61">
        <v>2.48</v>
      </c>
      <c r="G13" s="62"/>
      <c r="H13" s="36">
        <f>F13/SUM(F10:F25)</f>
        <v>9.8412698412698417E-3</v>
      </c>
    </row>
    <row r="14" spans="2:9" ht="15" customHeight="1">
      <c r="B14" s="1" t="s">
        <v>94</v>
      </c>
      <c r="C14" s="1" t="s">
        <v>35</v>
      </c>
      <c r="D14" s="1" t="s">
        <v>40</v>
      </c>
      <c r="E14" s="54"/>
      <c r="F14" s="61">
        <v>6.5439999999999996</v>
      </c>
      <c r="G14" s="63"/>
      <c r="H14" s="36">
        <f>F14/SUM(F10:F25)</f>
        <v>2.5968253968253967E-2</v>
      </c>
    </row>
    <row r="15" spans="2:9" ht="15" customHeight="1">
      <c r="B15" s="1" t="s">
        <v>94</v>
      </c>
      <c r="C15" s="1" t="s">
        <v>35</v>
      </c>
      <c r="D15" s="1" t="s">
        <v>41</v>
      </c>
      <c r="E15" s="54"/>
      <c r="F15" s="61">
        <v>9.1660000000000004</v>
      </c>
      <c r="G15" s="63"/>
      <c r="H15" s="36">
        <f>F15/SUM(F10:F25)</f>
        <v>3.6373015873015876E-2</v>
      </c>
    </row>
    <row r="16" spans="2:9">
      <c r="B16" s="1" t="s">
        <v>94</v>
      </c>
      <c r="C16" s="1" t="s">
        <v>35</v>
      </c>
      <c r="D16" s="1" t="s">
        <v>42</v>
      </c>
      <c r="E16" s="54"/>
      <c r="F16" s="61">
        <v>2.5630000000000002</v>
      </c>
      <c r="G16" s="63"/>
      <c r="H16" s="36">
        <f>F16/SUM(F10:F25)</f>
        <v>1.0170634920634922E-2</v>
      </c>
    </row>
    <row r="17" spans="2:8">
      <c r="B17" s="1" t="s">
        <v>94</v>
      </c>
      <c r="C17" s="1" t="s">
        <v>35</v>
      </c>
      <c r="D17" s="1" t="s">
        <v>43</v>
      </c>
      <c r="E17" s="54"/>
      <c r="F17" s="61">
        <v>2.4390000000000001</v>
      </c>
      <c r="G17" s="63"/>
      <c r="H17" s="36">
        <f>F17/SUM(F10:F25)</f>
        <v>9.6785714285714287E-3</v>
      </c>
    </row>
    <row r="18" spans="2:8">
      <c r="B18" s="1" t="s">
        <v>94</v>
      </c>
      <c r="C18" s="1" t="s">
        <v>35</v>
      </c>
      <c r="D18" s="1" t="s">
        <v>44</v>
      </c>
      <c r="E18" s="54"/>
      <c r="F18" s="61">
        <v>6.6929999999999996</v>
      </c>
      <c r="G18" s="63"/>
      <c r="H18" s="36">
        <f>F18/SUM(F10:F25)</f>
        <v>2.6559523809523807E-2</v>
      </c>
    </row>
    <row r="19" spans="2:8">
      <c r="B19" s="1" t="s">
        <v>94</v>
      </c>
      <c r="C19" s="1" t="s">
        <v>35</v>
      </c>
      <c r="D19" s="1" t="s">
        <v>45</v>
      </c>
      <c r="E19" s="54"/>
      <c r="F19" s="61">
        <v>11.691000000000001</v>
      </c>
      <c r="G19" s="63"/>
      <c r="H19" s="36">
        <f>F19/SUM(F10:F25)</f>
        <v>4.6392857142857145E-2</v>
      </c>
    </row>
    <row r="20" spans="2:8">
      <c r="B20" s="1" t="s">
        <v>94</v>
      </c>
      <c r="C20" s="1" t="s">
        <v>35</v>
      </c>
      <c r="D20" s="1" t="s">
        <v>46</v>
      </c>
      <c r="E20" s="54"/>
      <c r="F20" s="61">
        <v>7.8280000000000003</v>
      </c>
      <c r="G20" s="63"/>
      <c r="H20" s="36">
        <f>F20/SUM(F10:F25)</f>
        <v>3.1063492063492064E-2</v>
      </c>
    </row>
    <row r="21" spans="2:8">
      <c r="B21" s="1" t="s">
        <v>94</v>
      </c>
      <c r="C21" s="1" t="s">
        <v>35</v>
      </c>
      <c r="D21" s="1" t="s">
        <v>47</v>
      </c>
      <c r="E21" s="54"/>
      <c r="F21" s="61">
        <v>11.362</v>
      </c>
      <c r="G21" s="63"/>
      <c r="H21" s="36">
        <f>F21/SUM(F10:F25)</f>
        <v>4.5087301587301586E-2</v>
      </c>
    </row>
    <row r="22" spans="2:8">
      <c r="B22" s="1" t="s">
        <v>94</v>
      </c>
      <c r="C22" s="1" t="s">
        <v>35</v>
      </c>
      <c r="D22" s="1" t="s">
        <v>48</v>
      </c>
      <c r="E22" s="54"/>
      <c r="F22" s="61">
        <v>2.8</v>
      </c>
      <c r="G22" s="63"/>
      <c r="H22" s="36">
        <f>F22/SUM(F10:F25)</f>
        <v>1.111111111111111E-2</v>
      </c>
    </row>
    <row r="23" spans="2:8">
      <c r="B23" s="1" t="s">
        <v>94</v>
      </c>
      <c r="C23" s="1" t="s">
        <v>35</v>
      </c>
      <c r="D23" s="1" t="s">
        <v>49</v>
      </c>
      <c r="E23" s="54"/>
      <c r="F23" s="61">
        <v>20.867999999999999</v>
      </c>
      <c r="G23" s="63"/>
      <c r="H23" s="36">
        <f>F23/SUM(F10:F25)</f>
        <v>8.2809523809523805E-2</v>
      </c>
    </row>
    <row r="24" spans="2:8">
      <c r="B24" s="1" t="s">
        <v>94</v>
      </c>
      <c r="C24" s="1" t="s">
        <v>35</v>
      </c>
      <c r="D24" s="1" t="s">
        <v>50</v>
      </c>
      <c r="E24" s="54"/>
      <c r="F24" s="61">
        <v>23.356000000000002</v>
      </c>
      <c r="G24" s="63"/>
      <c r="H24" s="36">
        <f>F24/SUM(F10:F25)</f>
        <v>9.2682539682539686E-2</v>
      </c>
    </row>
    <row r="25" spans="2:8">
      <c r="B25" s="1" t="s">
        <v>94</v>
      </c>
      <c r="C25" s="1" t="s">
        <v>35</v>
      </c>
      <c r="D25" s="1" t="s">
        <v>51</v>
      </c>
      <c r="E25" s="54"/>
      <c r="F25" s="61">
        <v>2.234</v>
      </c>
      <c r="G25" s="63"/>
      <c r="H25" s="36">
        <f>F25/SUM(F10:F25)</f>
        <v>8.8650793650793657E-3</v>
      </c>
    </row>
    <row r="26" spans="2:8">
      <c r="B26" s="1" t="s">
        <v>94</v>
      </c>
      <c r="C26" s="1" t="s">
        <v>52</v>
      </c>
      <c r="D26" s="1" t="s">
        <v>36</v>
      </c>
      <c r="E26" s="54"/>
      <c r="F26" s="61">
        <v>16.745000000000001</v>
      </c>
      <c r="G26" s="60"/>
      <c r="H26" s="36">
        <f>F26/SUM(F26:F41)</f>
        <v>0.1947093023255814</v>
      </c>
    </row>
    <row r="27" spans="2:8">
      <c r="B27" s="1" t="s">
        <v>94</v>
      </c>
      <c r="C27" s="1" t="s">
        <v>52</v>
      </c>
      <c r="D27" s="1" t="s">
        <v>37</v>
      </c>
      <c r="E27" s="54"/>
      <c r="F27" s="61">
        <v>6.3490000000000002</v>
      </c>
      <c r="G27" s="60"/>
      <c r="H27" s="36">
        <f>F27/SUM(F26:F41)</f>
        <v>7.3825581395348838E-2</v>
      </c>
    </row>
    <row r="28" spans="2:8">
      <c r="B28" s="1" t="s">
        <v>94</v>
      </c>
      <c r="C28" s="1" t="s">
        <v>52</v>
      </c>
      <c r="D28" s="1" t="s">
        <v>38</v>
      </c>
      <c r="E28" s="54"/>
      <c r="F28" s="61">
        <v>12.724</v>
      </c>
      <c r="G28" s="60"/>
      <c r="H28" s="36">
        <f>F28/SUM(F26:F41)</f>
        <v>0.14795348837209302</v>
      </c>
    </row>
    <row r="29" spans="2:8">
      <c r="B29" s="1" t="s">
        <v>94</v>
      </c>
      <c r="C29" s="1" t="s">
        <v>52</v>
      </c>
      <c r="D29" s="1" t="s">
        <v>39</v>
      </c>
      <c r="E29" s="54"/>
      <c r="F29" s="61">
        <v>0.90900000000000003</v>
      </c>
      <c r="G29" s="60"/>
      <c r="H29" s="36">
        <f>F29/SUM(F26:F41)</f>
        <v>1.0569767441860466E-2</v>
      </c>
    </row>
    <row r="30" spans="2:8">
      <c r="B30" s="1" t="s">
        <v>94</v>
      </c>
      <c r="C30" s="1" t="s">
        <v>52</v>
      </c>
      <c r="D30" s="1" t="s">
        <v>40</v>
      </c>
      <c r="E30" s="54"/>
      <c r="F30" s="61">
        <v>2.9529999999999998</v>
      </c>
      <c r="G30" s="60"/>
      <c r="H30" s="36">
        <f>F30/SUM(F26:F41)</f>
        <v>3.4337209302325582E-2</v>
      </c>
    </row>
    <row r="31" spans="2:8">
      <c r="B31" s="1" t="s">
        <v>94</v>
      </c>
      <c r="C31" s="1" t="s">
        <v>52</v>
      </c>
      <c r="D31" s="1" t="s">
        <v>41</v>
      </c>
      <c r="E31" s="54"/>
      <c r="F31" s="61">
        <v>2.6360000000000001</v>
      </c>
      <c r="G31" s="60"/>
      <c r="H31" s="36">
        <f>F31/SUM(F26:F41)</f>
        <v>3.0651162790697677E-2</v>
      </c>
    </row>
    <row r="32" spans="2:8">
      <c r="B32" s="1" t="s">
        <v>94</v>
      </c>
      <c r="C32" s="1" t="s">
        <v>52</v>
      </c>
      <c r="D32" s="1" t="s">
        <v>42</v>
      </c>
      <c r="E32" s="54"/>
      <c r="F32" s="61">
        <v>2.5230000000000001</v>
      </c>
      <c r="G32" s="60"/>
      <c r="H32" s="36">
        <f>F32/SUM(F26:F41)</f>
        <v>2.9337209302325584E-2</v>
      </c>
    </row>
    <row r="33" spans="2:8">
      <c r="B33" s="1" t="s">
        <v>94</v>
      </c>
      <c r="C33" s="1" t="s">
        <v>52</v>
      </c>
      <c r="D33" s="1" t="s">
        <v>43</v>
      </c>
      <c r="E33" s="54"/>
      <c r="F33" s="61">
        <v>5.9089999999999998</v>
      </c>
      <c r="G33" s="60"/>
      <c r="H33" s="36">
        <f>F33/SUM(F26:F41)</f>
        <v>6.8709302325581395E-2</v>
      </c>
    </row>
    <row r="34" spans="2:8">
      <c r="B34" s="1" t="s">
        <v>94</v>
      </c>
      <c r="C34" s="1" t="s">
        <v>52</v>
      </c>
      <c r="D34" s="1" t="s">
        <v>44</v>
      </c>
      <c r="E34" s="54"/>
      <c r="F34" s="61">
        <v>4.181</v>
      </c>
      <c r="G34" s="60"/>
      <c r="H34" s="36">
        <f>F34/SUM(F26:F41)</f>
        <v>4.861627906976744E-2</v>
      </c>
    </row>
    <row r="35" spans="2:8">
      <c r="B35" s="1" t="s">
        <v>94</v>
      </c>
      <c r="C35" s="1" t="s">
        <v>52</v>
      </c>
      <c r="D35" s="1" t="s">
        <v>45</v>
      </c>
      <c r="E35" s="54"/>
      <c r="F35" s="61">
        <v>3.2290000000000001</v>
      </c>
      <c r="G35" s="60"/>
      <c r="H35" s="36">
        <f>F35/SUM(F26:F41)</f>
        <v>3.7546511627906981E-2</v>
      </c>
    </row>
    <row r="36" spans="2:8">
      <c r="B36" s="1" t="s">
        <v>94</v>
      </c>
      <c r="C36" s="1" t="s">
        <v>52</v>
      </c>
      <c r="D36" s="1" t="s">
        <v>46</v>
      </c>
      <c r="E36" s="54"/>
      <c r="F36" s="61">
        <v>3.9910000000000001</v>
      </c>
      <c r="G36" s="60"/>
      <c r="H36" s="36">
        <f>F36/SUM(F26:F41)</f>
        <v>4.6406976744186049E-2</v>
      </c>
    </row>
    <row r="37" spans="2:8">
      <c r="B37" s="1" t="s">
        <v>94</v>
      </c>
      <c r="C37" s="1" t="s">
        <v>52</v>
      </c>
      <c r="D37" s="1" t="s">
        <v>47</v>
      </c>
      <c r="E37" s="54"/>
      <c r="F37" s="61">
        <v>4.6580000000000004</v>
      </c>
      <c r="G37" s="60"/>
      <c r="H37" s="36">
        <f>F37/SUM(F26:F41)</f>
        <v>5.4162790697674421E-2</v>
      </c>
    </row>
    <row r="38" spans="2:8">
      <c r="B38" s="1" t="s">
        <v>94</v>
      </c>
      <c r="C38" s="1" t="s">
        <v>52</v>
      </c>
      <c r="D38" s="1" t="s">
        <v>48</v>
      </c>
      <c r="E38" s="56"/>
      <c r="F38" s="61">
        <v>1.573</v>
      </c>
      <c r="G38" s="60"/>
      <c r="H38" s="36">
        <f>F38/SUM(F26:F41)</f>
        <v>1.8290697674418602E-2</v>
      </c>
    </row>
    <row r="39" spans="2:8">
      <c r="B39" s="1" t="s">
        <v>94</v>
      </c>
      <c r="C39" s="1" t="s">
        <v>52</v>
      </c>
      <c r="D39" s="1" t="s">
        <v>49</v>
      </c>
      <c r="E39" s="56"/>
      <c r="F39" s="61">
        <v>10.298</v>
      </c>
      <c r="G39" s="60"/>
      <c r="H39" s="36">
        <f>F39/SUM(F26:F41)</f>
        <v>0.11974418604651163</v>
      </c>
    </row>
    <row r="40" spans="2:8">
      <c r="B40" s="1" t="s">
        <v>94</v>
      </c>
      <c r="C40" s="1" t="s">
        <v>52</v>
      </c>
      <c r="D40" s="1" t="s">
        <v>50</v>
      </c>
      <c r="E40" s="56"/>
      <c r="F40" s="61">
        <v>6.0039999999999996</v>
      </c>
      <c r="G40" s="60"/>
      <c r="H40" s="36">
        <f>F40/SUM(F26:F41)</f>
        <v>6.9813953488372091E-2</v>
      </c>
    </row>
    <row r="41" spans="2:8">
      <c r="B41" s="1" t="s">
        <v>94</v>
      </c>
      <c r="C41" s="1" t="s">
        <v>52</v>
      </c>
      <c r="D41" s="1" t="s">
        <v>51</v>
      </c>
      <c r="E41" s="56"/>
      <c r="F41" s="61">
        <v>1.3180000000000001</v>
      </c>
      <c r="G41" s="60"/>
      <c r="H41" s="36">
        <f>F41/SUM(F26:F41)</f>
        <v>1.5325581395348838E-2</v>
      </c>
    </row>
    <row r="42" spans="2:8">
      <c r="B42" s="1" t="s">
        <v>94</v>
      </c>
      <c r="C42" s="1" t="s">
        <v>53</v>
      </c>
      <c r="D42" s="1" t="s">
        <v>36</v>
      </c>
      <c r="E42" s="56"/>
      <c r="F42" s="61">
        <v>68.834000000000003</v>
      </c>
      <c r="G42" s="60"/>
      <c r="H42" s="36">
        <f>F42/SUM(F42:F57)</f>
        <v>0.38454748603351957</v>
      </c>
    </row>
    <row r="43" spans="2:8">
      <c r="B43" s="1" t="s">
        <v>94</v>
      </c>
      <c r="C43" s="1" t="s">
        <v>53</v>
      </c>
      <c r="D43" s="1" t="s">
        <v>37</v>
      </c>
      <c r="E43" s="56"/>
      <c r="F43" s="61">
        <v>10.098000000000001</v>
      </c>
      <c r="G43" s="60"/>
      <c r="H43" s="36">
        <f>F43/SUM(F42:F57)</f>
        <v>5.6413407821229056E-2</v>
      </c>
    </row>
    <row r="44" spans="2:8">
      <c r="B44" s="1" t="s">
        <v>94</v>
      </c>
      <c r="C44" s="1" t="s">
        <v>53</v>
      </c>
      <c r="D44" s="1" t="s">
        <v>38</v>
      </c>
      <c r="E44" s="56"/>
      <c r="F44" s="61">
        <v>28.66</v>
      </c>
      <c r="G44" s="60"/>
      <c r="H44" s="36">
        <f>F44/SUM(F42:F57)</f>
        <v>0.16011173184357541</v>
      </c>
    </row>
    <row r="45" spans="2:8">
      <c r="B45" s="1" t="s">
        <v>94</v>
      </c>
      <c r="C45" s="1" t="s">
        <v>53</v>
      </c>
      <c r="D45" s="1" t="s">
        <v>39</v>
      </c>
      <c r="E45" s="56"/>
      <c r="F45" s="61">
        <v>0.98599999999999999</v>
      </c>
      <c r="G45" s="60"/>
      <c r="H45" s="36">
        <f>F45/SUM(F42:F57)</f>
        <v>5.508379888268156E-3</v>
      </c>
    </row>
    <row r="46" spans="2:8">
      <c r="B46" s="1" t="s">
        <v>94</v>
      </c>
      <c r="C46" s="1" t="s">
        <v>53</v>
      </c>
      <c r="D46" s="1" t="s">
        <v>40</v>
      </c>
      <c r="E46" s="56"/>
      <c r="F46" s="61">
        <v>7.3380000000000001</v>
      </c>
      <c r="G46" s="60"/>
      <c r="H46" s="36">
        <f>F46/SUM(F42:F57)</f>
        <v>4.0994413407821229E-2</v>
      </c>
    </row>
    <row r="47" spans="2:8">
      <c r="B47" s="1" t="s">
        <v>94</v>
      </c>
      <c r="C47" s="1" t="s">
        <v>53</v>
      </c>
      <c r="D47" s="1" t="s">
        <v>41</v>
      </c>
      <c r="E47" s="56"/>
      <c r="F47" s="61">
        <v>7.6639999999999997</v>
      </c>
      <c r="G47" s="60"/>
      <c r="H47" s="36">
        <f>F47/SUM(F42:F57)</f>
        <v>4.2815642458100558E-2</v>
      </c>
    </row>
    <row r="48" spans="2:8">
      <c r="B48" s="1" t="s">
        <v>94</v>
      </c>
      <c r="C48" s="1" t="s">
        <v>53</v>
      </c>
      <c r="D48" s="1" t="s">
        <v>42</v>
      </c>
      <c r="E48" s="56"/>
      <c r="F48" s="61">
        <v>1.284</v>
      </c>
      <c r="G48" s="60"/>
      <c r="H48" s="36">
        <f>F48/SUM(F42:F57)</f>
        <v>7.1731843575418997E-3</v>
      </c>
    </row>
    <row r="49" spans="2:8">
      <c r="B49" s="1" t="s">
        <v>94</v>
      </c>
      <c r="C49" s="1" t="s">
        <v>53</v>
      </c>
      <c r="D49" s="1" t="s">
        <v>43</v>
      </c>
      <c r="E49" s="56"/>
      <c r="F49" s="61">
        <v>3.8260000000000001</v>
      </c>
      <c r="G49" s="60"/>
      <c r="H49" s="36">
        <f>F49/SUM(F42:F57)</f>
        <v>2.1374301675977654E-2</v>
      </c>
    </row>
    <row r="50" spans="2:8">
      <c r="B50" s="1" t="s">
        <v>94</v>
      </c>
      <c r="C50" s="1" t="s">
        <v>53</v>
      </c>
      <c r="D50" s="1" t="s">
        <v>44</v>
      </c>
      <c r="E50" s="56"/>
      <c r="F50" s="61">
        <v>5.2510000000000003</v>
      </c>
      <c r="G50" s="60"/>
      <c r="H50" s="36">
        <f>F50/SUM(F42:F57)</f>
        <v>2.9335195530726259E-2</v>
      </c>
    </row>
    <row r="51" spans="2:8">
      <c r="B51" s="1" t="s">
        <v>94</v>
      </c>
      <c r="C51" s="1" t="s">
        <v>53</v>
      </c>
      <c r="D51" s="1" t="s">
        <v>45</v>
      </c>
      <c r="E51" s="56"/>
      <c r="F51" s="61">
        <v>5.5730000000000004</v>
      </c>
      <c r="G51" s="60"/>
      <c r="H51" s="36">
        <f>F51/SUM(F42:F57)</f>
        <v>3.1134078212290504E-2</v>
      </c>
    </row>
    <row r="52" spans="2:8">
      <c r="B52" s="1" t="s">
        <v>94</v>
      </c>
      <c r="C52" s="1" t="s">
        <v>53</v>
      </c>
      <c r="D52" s="1" t="s">
        <v>46</v>
      </c>
      <c r="E52" s="56"/>
      <c r="F52" s="61">
        <v>3.0449999999999999</v>
      </c>
      <c r="G52" s="60"/>
      <c r="H52" s="36">
        <f>F52/SUM((F42:F57))</f>
        <v>1.7011173184357541E-2</v>
      </c>
    </row>
    <row r="53" spans="2:8">
      <c r="B53" s="1" t="s">
        <v>94</v>
      </c>
      <c r="C53" s="1" t="s">
        <v>53</v>
      </c>
      <c r="D53" s="1" t="s">
        <v>47</v>
      </c>
      <c r="E53" s="56"/>
      <c r="F53" s="61">
        <v>4.4870000000000001</v>
      </c>
      <c r="G53" s="60"/>
      <c r="H53" s="36">
        <f>F53/SUM(F42:F57)</f>
        <v>2.5067039106145252E-2</v>
      </c>
    </row>
    <row r="54" spans="2:8">
      <c r="B54" s="1" t="s">
        <v>94</v>
      </c>
      <c r="C54" s="1" t="s">
        <v>53</v>
      </c>
      <c r="D54" s="1" t="s">
        <v>48</v>
      </c>
      <c r="E54" s="56"/>
      <c r="F54" s="61">
        <v>1.512</v>
      </c>
      <c r="G54" s="60"/>
      <c r="H54" s="36">
        <f>F54/SUM(F42:F57)</f>
        <v>8.4469273743016764E-3</v>
      </c>
    </row>
    <row r="55" spans="2:8">
      <c r="B55" s="1" t="s">
        <v>94</v>
      </c>
      <c r="C55" s="1" t="s">
        <v>53</v>
      </c>
      <c r="D55" s="1" t="s">
        <v>49</v>
      </c>
      <c r="E55" s="56"/>
      <c r="F55" s="61">
        <v>15.804</v>
      </c>
      <c r="G55" s="60"/>
      <c r="H55" s="36">
        <f>F55/SUM((F42:F57))</f>
        <v>8.8290502793296088E-2</v>
      </c>
    </row>
    <row r="56" spans="2:8">
      <c r="B56" s="1" t="s">
        <v>94</v>
      </c>
      <c r="C56" s="1" t="s">
        <v>53</v>
      </c>
      <c r="D56" s="1" t="s">
        <v>50</v>
      </c>
      <c r="E56" s="56"/>
      <c r="F56" s="61">
        <v>13.737</v>
      </c>
      <c r="G56" s="60"/>
      <c r="H56" s="36">
        <f>F56/SUM(F42:F57)</f>
        <v>7.6743016759776531E-2</v>
      </c>
    </row>
    <row r="57" spans="2:8">
      <c r="B57" s="1" t="s">
        <v>94</v>
      </c>
      <c r="C57" s="1" t="s">
        <v>53</v>
      </c>
      <c r="D57" s="1" t="s">
        <v>51</v>
      </c>
      <c r="E57" s="56"/>
      <c r="F57" s="61">
        <v>0.90100000000000002</v>
      </c>
      <c r="G57" s="60"/>
      <c r="H57" s="36">
        <f>F57/SUM(F42:F57)</f>
        <v>5.0335195530726261E-3</v>
      </c>
    </row>
    <row r="58" spans="2:8">
      <c r="B58" s="1" t="s">
        <v>94</v>
      </c>
      <c r="C58" s="1" t="s">
        <v>54</v>
      </c>
      <c r="D58" s="1" t="s">
        <v>36</v>
      </c>
      <c r="E58" s="56"/>
      <c r="F58" s="61">
        <v>25.103000000000002</v>
      </c>
      <c r="G58" s="60"/>
      <c r="H58" s="36">
        <f>F58/SUM(F58:F73)</f>
        <v>0.23030275229357797</v>
      </c>
    </row>
    <row r="59" spans="2:8">
      <c r="B59" s="1" t="s">
        <v>94</v>
      </c>
      <c r="C59" s="1" t="s">
        <v>54</v>
      </c>
      <c r="D59" s="1" t="s">
        <v>37</v>
      </c>
      <c r="E59" s="56"/>
      <c r="F59" s="61">
        <v>1.631</v>
      </c>
      <c r="G59" s="60"/>
      <c r="H59" s="36">
        <f>F59/SUM(F58:F73)</f>
        <v>1.4963302752293576E-2</v>
      </c>
    </row>
    <row r="60" spans="2:8">
      <c r="B60" s="1" t="s">
        <v>94</v>
      </c>
      <c r="C60" s="1" t="s">
        <v>54</v>
      </c>
      <c r="D60" s="1" t="s">
        <v>38</v>
      </c>
      <c r="E60" s="56"/>
      <c r="F60" s="61">
        <v>15.198</v>
      </c>
      <c r="G60" s="60"/>
      <c r="H60" s="36">
        <f>F60/SUM(F58:F73)</f>
        <v>0.13943119266055046</v>
      </c>
    </row>
    <row r="61" spans="2:8">
      <c r="B61" s="1" t="s">
        <v>94</v>
      </c>
      <c r="C61" s="1" t="s">
        <v>54</v>
      </c>
      <c r="D61" s="1" t="s">
        <v>39</v>
      </c>
      <c r="E61" s="56"/>
      <c r="F61" s="61">
        <v>1.0740000000000001</v>
      </c>
      <c r="G61" s="60"/>
      <c r="H61" s="36">
        <f>F61/SUM(F58:F73)</f>
        <v>9.8532110091743112E-3</v>
      </c>
    </row>
    <row r="62" spans="2:8">
      <c r="B62" s="1" t="s">
        <v>94</v>
      </c>
      <c r="C62" s="1" t="s">
        <v>54</v>
      </c>
      <c r="D62" s="1" t="s">
        <v>40</v>
      </c>
      <c r="E62" s="56"/>
      <c r="F62" s="61">
        <v>3.9340000000000002</v>
      </c>
      <c r="G62" s="60"/>
      <c r="H62" s="36">
        <f>F62/SUM((F58:F73))</f>
        <v>3.6091743119266051E-2</v>
      </c>
    </row>
    <row r="63" spans="2:8">
      <c r="B63" s="1" t="s">
        <v>94</v>
      </c>
      <c r="C63" s="1" t="s">
        <v>54</v>
      </c>
      <c r="D63" s="1" t="s">
        <v>41</v>
      </c>
      <c r="E63" s="56"/>
      <c r="F63" s="61">
        <v>5.17</v>
      </c>
      <c r="G63" s="60"/>
      <c r="H63" s="36">
        <f>F63/SUM(F58:F73)</f>
        <v>4.7431192660550452E-2</v>
      </c>
    </row>
    <row r="64" spans="2:8">
      <c r="B64" s="1" t="s">
        <v>94</v>
      </c>
      <c r="C64" s="1" t="s">
        <v>54</v>
      </c>
      <c r="D64" s="1" t="s">
        <v>42</v>
      </c>
      <c r="E64" s="56"/>
      <c r="F64" s="61">
        <v>0.39700000000000002</v>
      </c>
      <c r="G64" s="60"/>
      <c r="H64" s="36">
        <f>F64/SUM(F58:F73)</f>
        <v>3.6422018348623848E-3</v>
      </c>
    </row>
    <row r="65" spans="2:8">
      <c r="B65" s="1" t="s">
        <v>94</v>
      </c>
      <c r="C65" s="1" t="s">
        <v>54</v>
      </c>
      <c r="D65" s="1" t="s">
        <v>43</v>
      </c>
      <c r="E65" s="56"/>
      <c r="F65" s="61">
        <v>0.873</v>
      </c>
      <c r="G65" s="60"/>
      <c r="H65" s="36">
        <f>F65/SUM(F58:F73)</f>
        <v>8.0091743119266052E-3</v>
      </c>
    </row>
    <row r="66" spans="2:8">
      <c r="B66" s="1" t="s">
        <v>94</v>
      </c>
      <c r="C66" s="1" t="s">
        <v>54</v>
      </c>
      <c r="D66" s="1" t="s">
        <v>44</v>
      </c>
      <c r="E66" s="56"/>
      <c r="F66" s="61">
        <v>1.798</v>
      </c>
      <c r="G66" s="60"/>
      <c r="H66" s="36">
        <f>F66/SUM(F58:F73)</f>
        <v>1.6495412844036696E-2</v>
      </c>
    </row>
    <row r="67" spans="2:8">
      <c r="B67" s="1" t="s">
        <v>94</v>
      </c>
      <c r="C67" s="1" t="s">
        <v>54</v>
      </c>
      <c r="D67" s="1" t="s">
        <v>45</v>
      </c>
      <c r="E67" s="56"/>
      <c r="F67" s="61">
        <v>5.6859999999999999</v>
      </c>
      <c r="G67" s="60"/>
      <c r="H67" s="36">
        <f>F67/SUM(F58:F73)</f>
        <v>5.2165137614678891E-2</v>
      </c>
    </row>
    <row r="68" spans="2:8">
      <c r="B68" s="1" t="s">
        <v>94</v>
      </c>
      <c r="C68" s="1" t="s">
        <v>54</v>
      </c>
      <c r="D68" s="1" t="s">
        <v>46</v>
      </c>
      <c r="E68" s="56"/>
      <c r="F68" s="61">
        <v>7.702</v>
      </c>
      <c r="G68" s="60"/>
      <c r="H68" s="36">
        <f>F68/SUM(F58:F73)</f>
        <v>7.0660550458715582E-2</v>
      </c>
    </row>
    <row r="69" spans="2:8">
      <c r="B69" s="1" t="s">
        <v>94</v>
      </c>
      <c r="C69" s="1" t="s">
        <v>54</v>
      </c>
      <c r="D69" s="1" t="s">
        <v>47</v>
      </c>
      <c r="E69" s="56"/>
      <c r="F69" s="61">
        <v>11.54</v>
      </c>
      <c r="G69" s="60"/>
      <c r="H69" s="36">
        <f>F69/SUM(F58:F73)</f>
        <v>0.1058715596330275</v>
      </c>
    </row>
    <row r="70" spans="2:8">
      <c r="B70" s="1" t="s">
        <v>94</v>
      </c>
      <c r="C70" s="1" t="s">
        <v>54</v>
      </c>
      <c r="D70" s="1" t="s">
        <v>48</v>
      </c>
      <c r="E70" s="56"/>
      <c r="F70" s="61">
        <v>0.16200000000000001</v>
      </c>
      <c r="G70" s="60"/>
      <c r="H70" s="36">
        <f>F70/SUM(F58:F73)</f>
        <v>1.4862385321100916E-3</v>
      </c>
    </row>
    <row r="71" spans="2:8">
      <c r="B71" s="1" t="s">
        <v>94</v>
      </c>
      <c r="C71" s="1" t="s">
        <v>54</v>
      </c>
      <c r="D71" s="1" t="s">
        <v>49</v>
      </c>
      <c r="E71" s="56"/>
      <c r="F71" s="61">
        <v>11.031000000000001</v>
      </c>
      <c r="G71" s="60"/>
      <c r="H71" s="36">
        <f>F71/SUM(F58:F73)</f>
        <v>0.10120183486238531</v>
      </c>
    </row>
    <row r="72" spans="2:8">
      <c r="B72" s="1" t="s">
        <v>94</v>
      </c>
      <c r="C72" s="1" t="s">
        <v>54</v>
      </c>
      <c r="D72" s="1" t="s">
        <v>50</v>
      </c>
      <c r="E72" s="56"/>
      <c r="F72" s="61">
        <v>13.349</v>
      </c>
      <c r="G72" s="60"/>
      <c r="H72" s="36">
        <f>F72/SUM(F58:F73)</f>
        <v>0.12246788990825687</v>
      </c>
    </row>
    <row r="73" spans="2:8">
      <c r="B73" s="52" t="s">
        <v>94</v>
      </c>
      <c r="C73" s="52" t="s">
        <v>54</v>
      </c>
      <c r="D73" s="52" t="s">
        <v>51</v>
      </c>
      <c r="E73" s="53"/>
      <c r="F73" s="61">
        <v>4.3520000000000003</v>
      </c>
      <c r="G73" s="60"/>
      <c r="H73" s="36">
        <f>F73/SUM(F58:F73)</f>
        <v>3.9926605504587154E-2</v>
      </c>
    </row>
    <row r="74" spans="2:8" ht="15" customHeight="1">
      <c r="B74" s="52" t="s">
        <v>121</v>
      </c>
      <c r="C74" s="52" t="s">
        <v>35</v>
      </c>
      <c r="D74" s="52" t="s">
        <v>36</v>
      </c>
      <c r="E74" s="53"/>
      <c r="F74" s="61">
        <v>1313.011</v>
      </c>
      <c r="G74" s="60"/>
      <c r="H74" s="36">
        <f>F74/SUM(F74:F89)</f>
        <v>0.34744932521831173</v>
      </c>
    </row>
    <row r="75" spans="2:8">
      <c r="B75" s="52" t="s">
        <v>121</v>
      </c>
      <c r="C75" s="52" t="s">
        <v>35</v>
      </c>
      <c r="D75" s="52" t="s">
        <v>37</v>
      </c>
      <c r="E75" s="53"/>
      <c r="F75" s="61">
        <v>257.40899999999999</v>
      </c>
      <c r="G75" s="60"/>
      <c r="H75" s="81">
        <f>(F75/SUM(F74:F89))</f>
        <v>6.8115639057951843E-2</v>
      </c>
    </row>
    <row r="76" spans="2:8">
      <c r="B76" s="52" t="s">
        <v>121</v>
      </c>
      <c r="C76" s="52" t="s">
        <v>35</v>
      </c>
      <c r="D76" s="52" t="s">
        <v>38</v>
      </c>
      <c r="E76" s="53"/>
      <c r="F76" s="61">
        <v>528.64200000000005</v>
      </c>
      <c r="G76" s="60"/>
      <c r="H76" s="81">
        <f>(F76/SUM(F74:F89))</f>
        <v>0.13988938872717652</v>
      </c>
    </row>
    <row r="77" spans="2:8">
      <c r="B77" s="52" t="s">
        <v>121</v>
      </c>
      <c r="C77" s="52" t="s">
        <v>35</v>
      </c>
      <c r="D77" s="52" t="s">
        <v>39</v>
      </c>
      <c r="E77" s="53"/>
      <c r="F77" s="61">
        <v>41.734000000000002</v>
      </c>
      <c r="G77" s="60"/>
      <c r="H77" s="81">
        <f>(F77/SUM(F74:F89))</f>
        <v>1.1043662344535592E-2</v>
      </c>
    </row>
    <row r="78" spans="2:8">
      <c r="B78" s="52" t="s">
        <v>121</v>
      </c>
      <c r="C78" s="52" t="s">
        <v>35</v>
      </c>
      <c r="D78" s="52" t="s">
        <v>40</v>
      </c>
      <c r="E78" s="53"/>
      <c r="F78" s="61">
        <v>111.14400000000001</v>
      </c>
      <c r="G78" s="60"/>
      <c r="H78" s="81">
        <f>(F78/SUM(F74:F89))</f>
        <v>2.9410955279174388E-2</v>
      </c>
    </row>
    <row r="79" spans="2:8">
      <c r="B79" s="52" t="s">
        <v>121</v>
      </c>
      <c r="C79" s="52" t="s">
        <v>35</v>
      </c>
      <c r="D79" s="52" t="s">
        <v>41</v>
      </c>
      <c r="E79" s="53"/>
      <c r="F79" s="61">
        <v>161.87299999999999</v>
      </c>
      <c r="G79" s="60"/>
      <c r="H79" s="81">
        <f>(F79/SUM(F74:F89))</f>
        <v>4.2834876951574487E-2</v>
      </c>
    </row>
    <row r="80" spans="2:8">
      <c r="B80" s="52" t="s">
        <v>121</v>
      </c>
      <c r="C80" s="52" t="s">
        <v>35</v>
      </c>
      <c r="D80" s="52" t="s">
        <v>42</v>
      </c>
      <c r="E80" s="53"/>
      <c r="F80" s="61">
        <v>49.356000000000002</v>
      </c>
      <c r="G80" s="60"/>
      <c r="H80" s="81">
        <f>(F80/SUM(F74:F89))</f>
        <v>1.3060598041810003E-2</v>
      </c>
    </row>
    <row r="81" spans="2:8">
      <c r="B81" s="52" t="s">
        <v>121</v>
      </c>
      <c r="C81" s="52" t="s">
        <v>35</v>
      </c>
      <c r="D81" s="52" t="s">
        <v>43</v>
      </c>
      <c r="E81" s="53"/>
      <c r="F81" s="61">
        <v>47.610999999999997</v>
      </c>
      <c r="G81" s="60"/>
      <c r="H81" s="81">
        <f>(F81/SUM(F74:F89))</f>
        <v>1.2598835670812384E-2</v>
      </c>
    </row>
    <row r="82" spans="2:8">
      <c r="B82" s="52" t="s">
        <v>121</v>
      </c>
      <c r="C82" s="52" t="s">
        <v>35</v>
      </c>
      <c r="D82" s="52" t="s">
        <v>44</v>
      </c>
      <c r="E82" s="53"/>
      <c r="F82" s="61">
        <v>118.729</v>
      </c>
      <c r="G82" s="60"/>
      <c r="H82" s="81">
        <f>(F82/SUM(F74:F89))</f>
        <v>3.1418100026462024E-2</v>
      </c>
    </row>
    <row r="83" spans="2:8">
      <c r="B83" s="52" t="s">
        <v>121</v>
      </c>
      <c r="C83" s="52" t="s">
        <v>35</v>
      </c>
      <c r="D83" s="52" t="s">
        <v>45</v>
      </c>
      <c r="E83" s="53"/>
      <c r="F83" s="61">
        <v>205.19</v>
      </c>
      <c r="G83" s="60"/>
      <c r="H83" s="81">
        <f>(F83/SUM(F74:F89))</f>
        <v>5.4297433183381844E-2</v>
      </c>
    </row>
    <row r="84" spans="2:8">
      <c r="B84" s="52" t="s">
        <v>121</v>
      </c>
      <c r="C84" s="52" t="s">
        <v>35</v>
      </c>
      <c r="D84" s="52" t="s">
        <v>46</v>
      </c>
      <c r="E84" s="53"/>
      <c r="F84" s="61">
        <v>133.501</v>
      </c>
      <c r="G84" s="60"/>
      <c r="H84" s="81">
        <f>(F84/SUM(F74:F89))</f>
        <v>3.5327070653612069E-2</v>
      </c>
    </row>
    <row r="85" spans="2:8">
      <c r="B85" s="52" t="s">
        <v>121</v>
      </c>
      <c r="C85" s="52" t="s">
        <v>35</v>
      </c>
      <c r="D85" s="52" t="s">
        <v>47</v>
      </c>
      <c r="E85" s="53"/>
      <c r="F85" s="61">
        <v>103.63200000000001</v>
      </c>
      <c r="G85" s="60"/>
      <c r="H85" s="81">
        <f>(F85/SUM(F74:F89))</f>
        <v>2.742312781159037E-2</v>
      </c>
    </row>
    <row r="86" spans="2:8">
      <c r="B86" s="52" t="s">
        <v>121</v>
      </c>
      <c r="C86" s="52" t="s">
        <v>35</v>
      </c>
      <c r="D86" s="52" t="s">
        <v>48</v>
      </c>
      <c r="E86" s="53"/>
      <c r="F86" s="61">
        <v>45.65</v>
      </c>
      <c r="G86" s="60"/>
      <c r="H86" s="81">
        <f>(F86/SUM(F74:F89))</f>
        <v>1.2079915321513628E-2</v>
      </c>
    </row>
    <row r="87" spans="2:8">
      <c r="B87" s="52" t="s">
        <v>121</v>
      </c>
      <c r="C87" s="52" t="s">
        <v>35</v>
      </c>
      <c r="D87" s="52" t="s">
        <v>49</v>
      </c>
      <c r="E87" s="53"/>
      <c r="F87" s="61">
        <v>332.16699999999997</v>
      </c>
      <c r="G87" s="60"/>
      <c r="H87" s="81">
        <f>(F87/SUM(F74:F89))</f>
        <v>8.7898121196083617E-2</v>
      </c>
    </row>
    <row r="88" spans="2:8">
      <c r="B88" s="52" t="s">
        <v>121</v>
      </c>
      <c r="C88" s="52" t="s">
        <v>35</v>
      </c>
      <c r="D88" s="52" t="s">
        <v>50</v>
      </c>
      <c r="E88" s="53"/>
      <c r="F88" s="61">
        <v>292.565</v>
      </c>
      <c r="G88" s="60"/>
      <c r="H88" s="81">
        <f>(F88/SUM(F74:F89))</f>
        <v>7.7418629267001854E-2</v>
      </c>
    </row>
    <row r="89" spans="2:8">
      <c r="B89" s="52" t="s">
        <v>121</v>
      </c>
      <c r="C89" s="52" t="s">
        <v>35</v>
      </c>
      <c r="D89" s="52" t="s">
        <v>51</v>
      </c>
      <c r="E89" s="53"/>
      <c r="F89" s="61">
        <v>36.786000000000001</v>
      </c>
      <c r="G89" s="60"/>
      <c r="H89" s="81">
        <f>(F89/SUM(F74:F89))</f>
        <v>9.7343212490076745E-3</v>
      </c>
    </row>
    <row r="90" spans="2:8" ht="15" customHeight="1">
      <c r="B90" s="52" t="s">
        <v>121</v>
      </c>
      <c r="C90" s="52" t="s">
        <v>52</v>
      </c>
      <c r="D90" s="52" t="s">
        <v>36</v>
      </c>
      <c r="E90" s="53"/>
      <c r="F90" s="61">
        <v>139.59299999999999</v>
      </c>
      <c r="G90" s="60"/>
      <c r="H90" s="81">
        <f>(F90/SUM(F90:F105))</f>
        <v>0.14818789808917196</v>
      </c>
    </row>
    <row r="91" spans="2:8">
      <c r="B91" s="52" t="s">
        <v>121</v>
      </c>
      <c r="C91" s="52" t="s">
        <v>52</v>
      </c>
      <c r="D91" s="52" t="s">
        <v>37</v>
      </c>
      <c r="E91" s="53"/>
      <c r="F91" s="61">
        <v>98.111999999999995</v>
      </c>
      <c r="G91" s="60"/>
      <c r="H91" s="81">
        <f>(F91/SUM(F90:F105))</f>
        <v>0.10415286624203821</v>
      </c>
    </row>
    <row r="92" spans="2:8">
      <c r="B92" s="52" t="s">
        <v>121</v>
      </c>
      <c r="C92" s="52" t="s">
        <v>52</v>
      </c>
      <c r="D92" s="52" t="s">
        <v>38</v>
      </c>
      <c r="E92" s="53"/>
      <c r="F92" s="61">
        <v>121.86499999999999</v>
      </c>
      <c r="G92" s="60"/>
      <c r="H92" s="81">
        <f>(F92/SUM(F90:F105))</f>
        <v>0.1293683651804671</v>
      </c>
    </row>
    <row r="93" spans="2:8">
      <c r="B93" s="52" t="s">
        <v>121</v>
      </c>
      <c r="C93" s="52" t="s">
        <v>52</v>
      </c>
      <c r="D93" s="52" t="s">
        <v>39</v>
      </c>
      <c r="E93" s="53"/>
      <c r="F93" s="61">
        <v>26.986999999999998</v>
      </c>
      <c r="G93" s="60"/>
      <c r="H93" s="81">
        <f>(F93/SUM(F90:F105))</f>
        <v>2.8648619957537154E-2</v>
      </c>
    </row>
    <row r="94" spans="2:8">
      <c r="B94" s="52" t="s">
        <v>121</v>
      </c>
      <c r="C94" s="52" t="s">
        <v>52</v>
      </c>
      <c r="D94" s="52" t="s">
        <v>40</v>
      </c>
      <c r="E94" s="53"/>
      <c r="F94" s="61">
        <v>72.388999999999996</v>
      </c>
      <c r="G94" s="60"/>
      <c r="H94" s="81">
        <f>(F94/SUM(F90:F105))</f>
        <v>7.684607218683652E-2</v>
      </c>
    </row>
    <row r="95" spans="2:8">
      <c r="B95" s="52" t="s">
        <v>121</v>
      </c>
      <c r="C95" s="52" t="s">
        <v>52</v>
      </c>
      <c r="D95" s="52" t="s">
        <v>41</v>
      </c>
      <c r="E95" s="53"/>
      <c r="F95" s="61">
        <v>49.384999999999998</v>
      </c>
      <c r="G95" s="60"/>
      <c r="H95" s="81">
        <f>(F95/SUM(F90:F105))</f>
        <v>5.2425690021231423E-2</v>
      </c>
    </row>
    <row r="96" spans="2:8">
      <c r="B96" s="52" t="s">
        <v>121</v>
      </c>
      <c r="C96" s="52" t="s">
        <v>52</v>
      </c>
      <c r="D96" s="52" t="s">
        <v>42</v>
      </c>
      <c r="E96" s="53"/>
      <c r="F96" s="61">
        <v>31.91</v>
      </c>
      <c r="G96" s="60"/>
      <c r="H96" s="81">
        <f>(F96/SUM(F90:F105))</f>
        <v>3.3874734607218682E-2</v>
      </c>
    </row>
    <row r="97" spans="2:8">
      <c r="B97" s="52" t="s">
        <v>121</v>
      </c>
      <c r="C97" s="52" t="s">
        <v>52</v>
      </c>
      <c r="D97" s="52" t="s">
        <v>43</v>
      </c>
      <c r="E97" s="53"/>
      <c r="F97" s="61">
        <v>36.597000000000001</v>
      </c>
      <c r="G97" s="60"/>
      <c r="H97" s="81">
        <f>(F97/SUM(F90:F105))</f>
        <v>3.8850318471337582E-2</v>
      </c>
    </row>
    <row r="98" spans="2:8">
      <c r="B98" s="52" t="s">
        <v>121</v>
      </c>
      <c r="C98" s="52" t="s">
        <v>52</v>
      </c>
      <c r="D98" s="52" t="s">
        <v>44</v>
      </c>
      <c r="E98" s="53"/>
      <c r="F98" s="61">
        <v>43.414999999999999</v>
      </c>
      <c r="G98" s="60"/>
      <c r="H98" s="81">
        <f>(F98/SUM(F90:F105))</f>
        <v>4.6088110403397026E-2</v>
      </c>
    </row>
    <row r="99" spans="2:8">
      <c r="B99" s="52" t="s">
        <v>121</v>
      </c>
      <c r="C99" s="52" t="s">
        <v>52</v>
      </c>
      <c r="D99" s="52" t="s">
        <v>45</v>
      </c>
      <c r="E99" s="53"/>
      <c r="F99" s="61">
        <v>57.113</v>
      </c>
      <c r="G99" s="60"/>
      <c r="H99" s="81">
        <f>(F99/SUM(F90:F105))</f>
        <v>6.062951167728238E-2</v>
      </c>
    </row>
    <row r="100" spans="2:8">
      <c r="B100" s="52" t="s">
        <v>121</v>
      </c>
      <c r="C100" s="52" t="s">
        <v>52</v>
      </c>
      <c r="D100" s="52" t="s">
        <v>46</v>
      </c>
      <c r="E100" s="53"/>
      <c r="F100" s="61">
        <v>47.654000000000003</v>
      </c>
      <c r="G100" s="60"/>
      <c r="H100" s="81">
        <f>(F100/SUM(F90:F105))</f>
        <v>5.058811040339703E-2</v>
      </c>
    </row>
    <row r="101" spans="2:8">
      <c r="B101" s="52" t="s">
        <v>121</v>
      </c>
      <c r="C101" s="52" t="s">
        <v>52</v>
      </c>
      <c r="D101" s="52" t="s">
        <v>47</v>
      </c>
      <c r="E101" s="53"/>
      <c r="F101" s="61">
        <v>27.678000000000001</v>
      </c>
      <c r="G101" s="60"/>
      <c r="H101" s="81">
        <f>(F101/SUM(F90:F105))</f>
        <v>2.9382165605095541E-2</v>
      </c>
    </row>
    <row r="102" spans="2:8">
      <c r="B102" s="52" t="s">
        <v>121</v>
      </c>
      <c r="C102" s="52" t="s">
        <v>52</v>
      </c>
      <c r="D102" s="52" t="s">
        <v>48</v>
      </c>
      <c r="E102" s="53"/>
      <c r="F102" s="61">
        <v>30.902999999999999</v>
      </c>
      <c r="G102" s="60"/>
      <c r="H102" s="81">
        <f>(F102/SUM(F90:F105))</f>
        <v>3.2805732484076429E-2</v>
      </c>
    </row>
    <row r="103" spans="2:8">
      <c r="B103" s="52" t="s">
        <v>121</v>
      </c>
      <c r="C103" s="52" t="s">
        <v>52</v>
      </c>
      <c r="D103" s="52" t="s">
        <v>49</v>
      </c>
      <c r="E103" s="53"/>
      <c r="F103" s="61">
        <v>95.799000000000007</v>
      </c>
      <c r="G103" s="60"/>
      <c r="H103" s="81">
        <f>(F103/SUM(F90:F105))</f>
        <v>0.10169745222929936</v>
      </c>
    </row>
    <row r="104" spans="2:8">
      <c r="B104" s="52" t="s">
        <v>121</v>
      </c>
      <c r="C104" s="52" t="s">
        <v>52</v>
      </c>
      <c r="D104" s="52" t="s">
        <v>50</v>
      </c>
      <c r="E104" s="53"/>
      <c r="F104" s="61">
        <v>55.075000000000003</v>
      </c>
      <c r="G104" s="60"/>
      <c r="H104" s="81">
        <f>(F104/SUM(F90:F105))</f>
        <v>5.8466029723991508E-2</v>
      </c>
    </row>
    <row r="105" spans="2:8">
      <c r="B105" s="52" t="s">
        <v>121</v>
      </c>
      <c r="C105" s="52" t="s">
        <v>52</v>
      </c>
      <c r="D105" s="52" t="s">
        <v>51</v>
      </c>
      <c r="E105" s="53"/>
      <c r="F105" s="61">
        <v>7.5250000000000004</v>
      </c>
      <c r="G105" s="60"/>
      <c r="H105" s="81">
        <f>(F105/SUM(F90:F105))</f>
        <v>7.9883227176220806E-3</v>
      </c>
    </row>
    <row r="106" spans="2:8" ht="15" customHeight="1">
      <c r="B106" s="52" t="s">
        <v>121</v>
      </c>
      <c r="C106" s="52" t="s">
        <v>53</v>
      </c>
      <c r="D106" s="52" t="s">
        <v>36</v>
      </c>
      <c r="E106" s="53"/>
      <c r="F106" s="61">
        <v>1253.1189999999999</v>
      </c>
      <c r="G106" s="60"/>
      <c r="H106" s="81">
        <f>(F106/SUM(F106:F121))</f>
        <v>0.39794188631311517</v>
      </c>
    </row>
    <row r="107" spans="2:8">
      <c r="B107" s="52" t="s">
        <v>121</v>
      </c>
      <c r="C107" s="52" t="s">
        <v>53</v>
      </c>
      <c r="D107" s="52" t="s">
        <v>37</v>
      </c>
      <c r="E107" s="53"/>
      <c r="F107" s="61">
        <v>169.535</v>
      </c>
      <c r="G107" s="60"/>
      <c r="H107" s="81">
        <f>(F107/SUM(F106:F121))</f>
        <v>5.3837726262305485E-2</v>
      </c>
    </row>
    <row r="108" spans="2:8">
      <c r="B108" s="52" t="s">
        <v>121</v>
      </c>
      <c r="C108" s="52" t="s">
        <v>53</v>
      </c>
      <c r="D108" s="52" t="s">
        <v>38</v>
      </c>
      <c r="E108" s="53"/>
      <c r="F108" s="61">
        <v>474.18099999999998</v>
      </c>
      <c r="G108" s="60"/>
      <c r="H108" s="81">
        <f>(F108/SUM(F106:F121))</f>
        <v>0.15058145442997775</v>
      </c>
    </row>
    <row r="109" spans="2:8">
      <c r="B109" s="52" t="s">
        <v>121</v>
      </c>
      <c r="C109" s="52" t="s">
        <v>53</v>
      </c>
      <c r="D109" s="52" t="s">
        <v>39</v>
      </c>
      <c r="E109" s="53"/>
      <c r="F109" s="61">
        <v>18.902999999999999</v>
      </c>
      <c r="G109" s="60"/>
      <c r="H109" s="81">
        <f>(F109/SUM(F106:F121))</f>
        <v>6.0028580501746576E-3</v>
      </c>
    </row>
    <row r="110" spans="2:8">
      <c r="B110" s="52" t="s">
        <v>121</v>
      </c>
      <c r="C110" s="52" t="s">
        <v>53</v>
      </c>
      <c r="D110" s="52" t="s">
        <v>40</v>
      </c>
      <c r="E110" s="53"/>
      <c r="F110" s="61">
        <v>115.996</v>
      </c>
      <c r="G110" s="60"/>
      <c r="H110" s="81">
        <f>(F110/SUM(F106:F121))</f>
        <v>3.6835820895522384E-2</v>
      </c>
    </row>
    <row r="111" spans="2:8">
      <c r="B111" s="52" t="s">
        <v>121</v>
      </c>
      <c r="C111" s="52" t="s">
        <v>53</v>
      </c>
      <c r="D111" s="52" t="s">
        <v>41</v>
      </c>
      <c r="E111" s="53"/>
      <c r="F111" s="61">
        <v>143.64400000000001</v>
      </c>
      <c r="G111" s="60"/>
      <c r="H111" s="81">
        <f>(F111/SUM(F106:F121))</f>
        <v>4.5615751032073666E-2</v>
      </c>
    </row>
    <row r="112" spans="2:8">
      <c r="B112" s="52" t="s">
        <v>121</v>
      </c>
      <c r="C112" s="52" t="s">
        <v>53</v>
      </c>
      <c r="D112" s="52" t="s">
        <v>42</v>
      </c>
      <c r="E112" s="53"/>
      <c r="F112" s="61">
        <v>18.998000000000001</v>
      </c>
      <c r="G112" s="60"/>
      <c r="H112" s="81">
        <f>(F112/SUM(F106:F121))</f>
        <v>6.033026357573832E-3</v>
      </c>
    </row>
    <row r="113" spans="2:8">
      <c r="B113" s="52" t="s">
        <v>121</v>
      </c>
      <c r="C113" s="52" t="s">
        <v>53</v>
      </c>
      <c r="D113" s="52" t="s">
        <v>43</v>
      </c>
      <c r="E113" s="53"/>
      <c r="F113" s="61">
        <v>34.359000000000002</v>
      </c>
      <c r="G113" s="60"/>
      <c r="H113" s="81">
        <f>(F113/SUM(F106:F121))</f>
        <v>1.0911082883455063E-2</v>
      </c>
    </row>
    <row r="114" spans="2:8">
      <c r="B114" s="52" t="s">
        <v>121</v>
      </c>
      <c r="C114" s="52" t="s">
        <v>53</v>
      </c>
      <c r="D114" s="52" t="s">
        <v>44</v>
      </c>
      <c r="E114" s="53"/>
      <c r="F114" s="61">
        <v>70.906000000000006</v>
      </c>
      <c r="G114" s="60"/>
      <c r="H114" s="81">
        <f>(F114/SUM(F106:F121))</f>
        <v>2.2516989520482693E-2</v>
      </c>
    </row>
    <row r="115" spans="2:8">
      <c r="B115" s="52" t="s">
        <v>121</v>
      </c>
      <c r="C115" s="52" t="s">
        <v>53</v>
      </c>
      <c r="D115" s="52" t="s">
        <v>45</v>
      </c>
      <c r="E115" s="53"/>
      <c r="F115" s="61">
        <v>120.363</v>
      </c>
      <c r="G115" s="60"/>
      <c r="H115" s="81">
        <f>(F115/SUM(F106:F121))</f>
        <v>3.8222610352492851E-2</v>
      </c>
    </row>
    <row r="116" spans="2:8">
      <c r="B116" s="52" t="s">
        <v>121</v>
      </c>
      <c r="C116" s="52" t="s">
        <v>53</v>
      </c>
      <c r="D116" s="52" t="s">
        <v>46</v>
      </c>
      <c r="E116" s="53"/>
      <c r="F116" s="61">
        <v>49.058999999999997</v>
      </c>
      <c r="G116" s="60"/>
      <c r="H116" s="81">
        <f>(F116/SUM(F106:F121))</f>
        <v>1.5579231502064144E-2</v>
      </c>
    </row>
    <row r="117" spans="2:8">
      <c r="B117" s="52" t="s">
        <v>121</v>
      </c>
      <c r="C117" s="52" t="s">
        <v>53</v>
      </c>
      <c r="D117" s="52" t="s">
        <v>47</v>
      </c>
      <c r="E117" s="53"/>
      <c r="F117" s="61">
        <v>82.619</v>
      </c>
      <c r="G117" s="60"/>
      <c r="H117" s="81">
        <f>(F117/SUM(F106:F121))</f>
        <v>2.6236583042235626E-2</v>
      </c>
    </row>
    <row r="118" spans="2:8">
      <c r="B118" s="52" t="s">
        <v>121</v>
      </c>
      <c r="C118" s="52" t="s">
        <v>53</v>
      </c>
      <c r="D118" s="52" t="s">
        <v>48</v>
      </c>
      <c r="E118" s="53"/>
      <c r="F118" s="61">
        <v>19.108000000000001</v>
      </c>
      <c r="G118" s="60"/>
      <c r="H118" s="81">
        <f>(F118/SUM(F106:F121))</f>
        <v>6.0679580819307712E-3</v>
      </c>
    </row>
    <row r="119" spans="2:8">
      <c r="B119" s="52" t="s">
        <v>121</v>
      </c>
      <c r="C119" s="52" t="s">
        <v>53</v>
      </c>
      <c r="D119" s="52" t="s">
        <v>49</v>
      </c>
      <c r="E119" s="53"/>
      <c r="F119" s="61">
        <v>266.57900000000001</v>
      </c>
      <c r="G119" s="60"/>
      <c r="H119" s="81">
        <f>(F119/SUM(F106:F121))</f>
        <v>8.4655128612257852E-2</v>
      </c>
    </row>
    <row r="120" spans="2:8">
      <c r="B120" s="52" t="s">
        <v>121</v>
      </c>
      <c r="C120" s="52" t="s">
        <v>53</v>
      </c>
      <c r="D120" s="52" t="s">
        <v>50</v>
      </c>
      <c r="E120" s="53"/>
      <c r="F120" s="61">
        <v>292.52600000000001</v>
      </c>
      <c r="G120" s="60"/>
      <c r="H120" s="81">
        <f>(F120/SUM(F106:F121))</f>
        <v>9.2894887265798656E-2</v>
      </c>
    </row>
    <row r="121" spans="2:8">
      <c r="B121" s="52" t="s">
        <v>121</v>
      </c>
      <c r="C121" s="52" t="s">
        <v>53</v>
      </c>
      <c r="D121" s="52" t="s">
        <v>51</v>
      </c>
      <c r="E121" s="53"/>
      <c r="F121" s="61">
        <v>19.105</v>
      </c>
      <c r="G121" s="60"/>
      <c r="H121" s="81">
        <f>(F121/SUM(F106:F121))</f>
        <v>6.0670053985392184E-3</v>
      </c>
    </row>
    <row r="122" spans="2:8" ht="15" customHeight="1">
      <c r="B122" s="52" t="s">
        <v>121</v>
      </c>
      <c r="C122" s="52" t="s">
        <v>54</v>
      </c>
      <c r="D122" s="52" t="s">
        <v>36</v>
      </c>
      <c r="E122" s="53"/>
      <c r="F122" s="61">
        <v>60.817</v>
      </c>
      <c r="G122" s="60"/>
      <c r="H122" s="81">
        <f>(F122/SUM(F122:F137))</f>
        <v>0.1648157181571816</v>
      </c>
    </row>
    <row r="123" spans="2:8">
      <c r="B123" s="52" t="s">
        <v>121</v>
      </c>
      <c r="C123" s="52" t="s">
        <v>54</v>
      </c>
      <c r="D123" s="52" t="s">
        <v>37</v>
      </c>
      <c r="E123" s="53"/>
      <c r="F123" s="61">
        <v>5.383</v>
      </c>
      <c r="G123" s="60"/>
      <c r="H123" s="81">
        <f>(F123/SUM(F122:F137))</f>
        <v>1.458807588075881E-2</v>
      </c>
    </row>
    <row r="124" spans="2:8">
      <c r="B124" s="52" t="s">
        <v>121</v>
      </c>
      <c r="C124" s="52" t="s">
        <v>54</v>
      </c>
      <c r="D124" s="52" t="s">
        <v>38</v>
      </c>
      <c r="E124" s="53"/>
      <c r="F124" s="61">
        <v>34.46</v>
      </c>
      <c r="G124" s="60"/>
      <c r="H124" s="81">
        <f>(F124/SUM(F122:F137))</f>
        <v>9.3387533875338768E-2</v>
      </c>
    </row>
    <row r="125" spans="2:8">
      <c r="B125" s="52" t="s">
        <v>121</v>
      </c>
      <c r="C125" s="52" t="s">
        <v>54</v>
      </c>
      <c r="D125" s="52" t="s">
        <v>39</v>
      </c>
      <c r="E125" s="53"/>
      <c r="F125" s="61">
        <v>0.224</v>
      </c>
      <c r="G125" s="60"/>
      <c r="H125" s="81">
        <f>(F125/SUM(F122:F137))</f>
        <v>6.0704607046070474E-4</v>
      </c>
    </row>
    <row r="126" spans="2:8">
      <c r="B126" s="52" t="s">
        <v>121</v>
      </c>
      <c r="C126" s="52" t="s">
        <v>54</v>
      </c>
      <c r="D126" s="52" t="s">
        <v>40</v>
      </c>
      <c r="E126" s="53"/>
      <c r="F126" s="61">
        <v>2.4289999999999998</v>
      </c>
      <c r="G126" s="60"/>
      <c r="H126" s="81">
        <f>(F126/SUM(F122:F137))</f>
        <v>6.582655826558266E-3</v>
      </c>
    </row>
    <row r="127" spans="2:8">
      <c r="B127" s="52" t="s">
        <v>121</v>
      </c>
      <c r="C127" s="52" t="s">
        <v>54</v>
      </c>
      <c r="D127" s="52" t="s">
        <v>41</v>
      </c>
      <c r="E127" s="53"/>
      <c r="F127" s="61">
        <v>7.2729999999999997</v>
      </c>
      <c r="G127" s="60"/>
      <c r="H127" s="81">
        <f>(F127/SUM(F122:F137))</f>
        <v>1.9710027100271005E-2</v>
      </c>
    </row>
    <row r="128" spans="2:8">
      <c r="B128" s="52" t="s">
        <v>121</v>
      </c>
      <c r="C128" s="52" t="s">
        <v>54</v>
      </c>
      <c r="D128" s="52" t="s">
        <v>42</v>
      </c>
      <c r="E128" s="53"/>
      <c r="F128" s="61">
        <v>0.81799999999999995</v>
      </c>
      <c r="G128" s="60"/>
      <c r="H128" s="81">
        <f>(F128/SUM(F122:F137))</f>
        <v>2.2168021680216803E-3</v>
      </c>
    </row>
    <row r="129" spans="2:8">
      <c r="B129" s="52" t="s">
        <v>121</v>
      </c>
      <c r="C129" s="52" t="s">
        <v>54</v>
      </c>
      <c r="D129" s="52" t="s">
        <v>43</v>
      </c>
      <c r="E129" s="53"/>
      <c r="F129" s="61">
        <v>1.8240000000000001</v>
      </c>
      <c r="G129" s="60"/>
      <c r="H129" s="81">
        <f>(F129/SUM(F122:F137))</f>
        <v>4.9430894308943102E-3</v>
      </c>
    </row>
    <row r="130" spans="2:8">
      <c r="B130" s="52" t="s">
        <v>121</v>
      </c>
      <c r="C130" s="52" t="s">
        <v>54</v>
      </c>
      <c r="D130" s="52" t="s">
        <v>44</v>
      </c>
      <c r="E130" s="53"/>
      <c r="F130" s="61">
        <v>7.0410000000000004</v>
      </c>
      <c r="G130" s="60"/>
      <c r="H130" s="81">
        <f>(F130/SUM(F122:F137))</f>
        <v>1.9081300813008135E-2</v>
      </c>
    </row>
    <row r="131" spans="2:8">
      <c r="B131" s="52" t="s">
        <v>121</v>
      </c>
      <c r="C131" s="52" t="s">
        <v>54</v>
      </c>
      <c r="D131" s="52" t="s">
        <v>45</v>
      </c>
      <c r="E131" s="53"/>
      <c r="F131" s="61">
        <v>6.0090000000000003</v>
      </c>
      <c r="G131" s="60"/>
      <c r="H131" s="81">
        <f>(F131/SUM(F122:F137))</f>
        <v>1.6284552845528457E-2</v>
      </c>
    </row>
    <row r="132" spans="2:8">
      <c r="B132" s="52" t="s">
        <v>121</v>
      </c>
      <c r="C132" s="52" t="s">
        <v>54</v>
      </c>
      <c r="D132" s="52" t="s">
        <v>46</v>
      </c>
      <c r="E132" s="53"/>
      <c r="F132" s="61">
        <v>15.092000000000001</v>
      </c>
      <c r="G132" s="60"/>
      <c r="H132" s="81">
        <f>(F132/SUM(F122:F137))</f>
        <v>4.0899728997289983E-2</v>
      </c>
    </row>
    <row r="133" spans="2:8">
      <c r="B133" s="52" t="s">
        <v>121</v>
      </c>
      <c r="C133" s="52" t="s">
        <v>54</v>
      </c>
      <c r="D133" s="52" t="s">
        <v>47</v>
      </c>
      <c r="E133" s="53"/>
      <c r="F133" s="61">
        <v>61.938000000000002</v>
      </c>
      <c r="G133" s="60"/>
      <c r="H133" s="81">
        <f>(F133/SUM(F122:F137))</f>
        <v>0.1678536585365854</v>
      </c>
    </row>
    <row r="134" spans="2:8">
      <c r="B134" s="52" t="s">
        <v>121</v>
      </c>
      <c r="C134" s="52" t="s">
        <v>54</v>
      </c>
      <c r="D134" s="52" t="s">
        <v>48</v>
      </c>
      <c r="E134" s="53"/>
      <c r="F134" s="61">
        <v>0.27200000000000002</v>
      </c>
      <c r="G134" s="60"/>
      <c r="H134" s="81">
        <f>(F134/SUM(F122:F137))</f>
        <v>7.3712737127371291E-4</v>
      </c>
    </row>
    <row r="135" spans="2:8">
      <c r="B135" s="52" t="s">
        <v>121</v>
      </c>
      <c r="C135" s="52" t="s">
        <v>54</v>
      </c>
      <c r="D135" s="52" t="s">
        <v>49</v>
      </c>
      <c r="E135" s="53"/>
      <c r="F135" s="61">
        <v>46.405000000000001</v>
      </c>
      <c r="G135" s="60"/>
      <c r="H135" s="81">
        <f>(F135/SUM(F122:F137))</f>
        <v>0.12575880758807589</v>
      </c>
    </row>
    <row r="136" spans="2:8">
      <c r="B136" s="52" t="s">
        <v>121</v>
      </c>
      <c r="C136" s="52" t="s">
        <v>54</v>
      </c>
      <c r="D136" s="52" t="s">
        <v>50</v>
      </c>
      <c r="E136" s="53"/>
      <c r="F136" s="61">
        <v>84.391999999999996</v>
      </c>
      <c r="G136" s="60"/>
      <c r="H136" s="81">
        <f>(F136/SUM(F122:F137))</f>
        <v>0.22870460704607048</v>
      </c>
    </row>
    <row r="137" spans="2:8">
      <c r="B137" s="52" t="s">
        <v>121</v>
      </c>
      <c r="C137" s="52" t="s">
        <v>54</v>
      </c>
      <c r="D137" s="52" t="s">
        <v>51</v>
      </c>
      <c r="E137" s="53"/>
      <c r="F137" s="61">
        <v>34.622999999999998</v>
      </c>
      <c r="G137" s="60"/>
      <c r="H137" s="81">
        <f>(F137/SUM(F122:F137))</f>
        <v>9.3829268292682941E-2</v>
      </c>
    </row>
    <row r="138" spans="2:8" ht="15" customHeight="1">
      <c r="B138" s="52" t="s">
        <v>96</v>
      </c>
      <c r="C138" s="52" t="s">
        <v>35</v>
      </c>
      <c r="D138" s="52" t="s">
        <v>36</v>
      </c>
      <c r="E138" s="53"/>
      <c r="F138" s="61">
        <v>3676.884</v>
      </c>
      <c r="G138" s="60"/>
      <c r="H138" s="81">
        <f>(F138/SUM(F138:F153))</f>
        <v>0.34795911800889562</v>
      </c>
    </row>
    <row r="139" spans="2:8">
      <c r="B139" s="52" t="s">
        <v>96</v>
      </c>
      <c r="C139" s="52" t="s">
        <v>35</v>
      </c>
      <c r="D139" s="52" t="s">
        <v>37</v>
      </c>
      <c r="E139" s="53"/>
      <c r="F139" s="61">
        <v>708.71199999999999</v>
      </c>
      <c r="G139" s="60"/>
      <c r="H139" s="81">
        <f>(F139/SUM(F138:F153))</f>
        <v>6.706842055455664E-2</v>
      </c>
    </row>
    <row r="140" spans="2:8">
      <c r="B140" s="52" t="s">
        <v>96</v>
      </c>
      <c r="C140" s="52" t="s">
        <v>35</v>
      </c>
      <c r="D140" s="52" t="s">
        <v>38</v>
      </c>
      <c r="E140" s="53"/>
      <c r="F140" s="61">
        <v>1472.124</v>
      </c>
      <c r="G140" s="60"/>
      <c r="H140" s="81">
        <f>(F140/SUM(F138:F153))</f>
        <v>0.13931333396422826</v>
      </c>
    </row>
    <row r="141" spans="2:8">
      <c r="B141" s="1" t="s">
        <v>96</v>
      </c>
      <c r="C141" s="1" t="s">
        <v>35</v>
      </c>
      <c r="D141" s="1" t="s">
        <v>39</v>
      </c>
      <c r="E141" s="54"/>
      <c r="F141" s="61">
        <v>116.304</v>
      </c>
      <c r="G141" s="60"/>
      <c r="H141" s="81">
        <f>(F141/SUM(F138:F153))</f>
        <v>1.1006340493990727E-2</v>
      </c>
    </row>
    <row r="142" spans="2:8">
      <c r="B142" s="1" t="s">
        <v>96</v>
      </c>
      <c r="C142" s="1" t="s">
        <v>35</v>
      </c>
      <c r="D142" s="1" t="s">
        <v>40</v>
      </c>
      <c r="E142" s="54"/>
      <c r="F142" s="61">
        <v>355.56900000000002</v>
      </c>
      <c r="G142" s="60"/>
      <c r="H142" s="81">
        <f>(F142/SUM(F138:F153))</f>
        <v>3.3649001608782057E-2</v>
      </c>
    </row>
    <row r="143" spans="2:8">
      <c r="B143" s="1" t="s">
        <v>96</v>
      </c>
      <c r="C143" s="1" t="s">
        <v>35</v>
      </c>
      <c r="D143" s="1" t="s">
        <v>41</v>
      </c>
      <c r="E143" s="54"/>
      <c r="F143" s="61">
        <v>412.416</v>
      </c>
      <c r="G143" s="60"/>
      <c r="H143" s="81">
        <f>(F143/SUM(F138:F153))</f>
        <v>3.9028674174316269E-2</v>
      </c>
    </row>
    <row r="144" spans="2:8">
      <c r="B144" s="1" t="s">
        <v>96</v>
      </c>
      <c r="C144" s="1" t="s">
        <v>35</v>
      </c>
      <c r="D144" s="1" t="s">
        <v>42</v>
      </c>
      <c r="E144" s="54"/>
      <c r="F144" s="61">
        <v>145.566</v>
      </c>
      <c r="G144" s="60"/>
      <c r="H144" s="81">
        <f>(F144/SUM(F138:F153))</f>
        <v>1.3775527585880572E-2</v>
      </c>
    </row>
    <row r="145" spans="2:8">
      <c r="B145" s="1" t="s">
        <v>96</v>
      </c>
      <c r="C145" s="1" t="s">
        <v>35</v>
      </c>
      <c r="D145" s="1" t="s">
        <v>43</v>
      </c>
      <c r="E145" s="54"/>
      <c r="F145" s="61">
        <v>168.67099999999999</v>
      </c>
      <c r="G145" s="60"/>
      <c r="H145" s="81">
        <f>(F145/SUM(F138:F153))</f>
        <v>1.5962051670294311E-2</v>
      </c>
    </row>
    <row r="146" spans="2:8">
      <c r="B146" s="1" t="s">
        <v>96</v>
      </c>
      <c r="C146" s="1" t="s">
        <v>35</v>
      </c>
      <c r="D146" s="1" t="s">
        <v>44</v>
      </c>
      <c r="E146" s="54"/>
      <c r="F146" s="61">
        <v>326.58100000000002</v>
      </c>
      <c r="G146" s="60"/>
      <c r="H146" s="81">
        <f>(F146/SUM(F138:F153))</f>
        <v>3.0905744298287123E-2</v>
      </c>
    </row>
    <row r="147" spans="2:8">
      <c r="B147" s="1" t="s">
        <v>96</v>
      </c>
      <c r="C147" s="1" t="s">
        <v>35</v>
      </c>
      <c r="D147" s="1" t="s">
        <v>45</v>
      </c>
      <c r="E147" s="54"/>
      <c r="F147" s="61">
        <v>584.48099999999999</v>
      </c>
      <c r="G147" s="60"/>
      <c r="H147" s="81">
        <f>(F147/SUM(F138:F153))</f>
        <v>5.5311914450648245E-2</v>
      </c>
    </row>
    <row r="148" spans="2:8">
      <c r="B148" s="1" t="s">
        <v>96</v>
      </c>
      <c r="C148" s="1" t="s">
        <v>35</v>
      </c>
      <c r="D148" s="1" t="s">
        <v>46</v>
      </c>
      <c r="E148" s="54"/>
      <c r="F148" s="61">
        <v>353.78699999999998</v>
      </c>
      <c r="G148" s="60"/>
      <c r="H148" s="81">
        <f>(F148/SUM(F138:F153))</f>
        <v>3.3480363395476484E-2</v>
      </c>
    </row>
    <row r="149" spans="2:8">
      <c r="B149" s="1" t="s">
        <v>96</v>
      </c>
      <c r="C149" s="1" t="s">
        <v>35</v>
      </c>
      <c r="D149" s="1" t="s">
        <v>47</v>
      </c>
      <c r="E149" s="54"/>
      <c r="F149" s="61">
        <v>274.91000000000003</v>
      </c>
      <c r="G149" s="60"/>
      <c r="H149" s="81">
        <f>(F149/SUM(F138:F153))</f>
        <v>2.6015898552096149E-2</v>
      </c>
    </row>
    <row r="150" spans="2:8">
      <c r="B150" s="1" t="s">
        <v>96</v>
      </c>
      <c r="C150" s="1" t="s">
        <v>35</v>
      </c>
      <c r="D150" s="1" t="s">
        <v>48</v>
      </c>
      <c r="E150" s="54"/>
      <c r="F150" s="61">
        <v>149.90700000000001</v>
      </c>
      <c r="G150" s="60"/>
      <c r="H150" s="81">
        <f>(F150/SUM(F138:F153))</f>
        <v>1.4186334815936407E-2</v>
      </c>
    </row>
    <row r="151" spans="2:8">
      <c r="B151" s="1" t="s">
        <v>96</v>
      </c>
      <c r="C151" s="1" t="s">
        <v>35</v>
      </c>
      <c r="D151" s="1" t="s">
        <v>49</v>
      </c>
      <c r="E151" s="54"/>
      <c r="F151" s="61">
        <v>880.50400000000002</v>
      </c>
      <c r="G151" s="60"/>
      <c r="H151" s="81">
        <f>(F151/SUM(F138:F153))</f>
        <v>8.3325825683732382E-2</v>
      </c>
    </row>
    <row r="152" spans="2:8">
      <c r="B152" s="1" t="s">
        <v>96</v>
      </c>
      <c r="C152" s="1" t="s">
        <v>35</v>
      </c>
      <c r="D152" s="1" t="s">
        <v>50</v>
      </c>
      <c r="E152" s="54"/>
      <c r="F152" s="61">
        <v>844.13499999999999</v>
      </c>
      <c r="G152" s="60"/>
      <c r="H152" s="81">
        <f>(F152/SUM(F138:F153))</f>
        <v>7.9884073057632246E-2</v>
      </c>
    </row>
    <row r="153" spans="2:8">
      <c r="B153" s="1" t="s">
        <v>96</v>
      </c>
      <c r="C153" s="1" t="s">
        <v>35</v>
      </c>
      <c r="D153" s="1" t="s">
        <v>51</v>
      </c>
      <c r="E153" s="54"/>
      <c r="F153" s="61">
        <v>96.448999999999998</v>
      </c>
      <c r="G153" s="60"/>
      <c r="H153" s="81">
        <f>(F153/SUM(F138:F153))</f>
        <v>9.1273776852465217E-3</v>
      </c>
    </row>
    <row r="154" spans="2:8" ht="15" customHeight="1">
      <c r="B154" s="1" t="s">
        <v>96</v>
      </c>
      <c r="C154" s="1" t="s">
        <v>52</v>
      </c>
      <c r="D154" s="1" t="s">
        <v>36</v>
      </c>
      <c r="E154" s="54"/>
      <c r="F154" s="61">
        <v>457.79399999999998</v>
      </c>
      <c r="G154" s="60"/>
      <c r="H154" s="81">
        <f>(F154/SUM(F154:F169))</f>
        <v>0.15178846153846151</v>
      </c>
    </row>
    <row r="155" spans="2:8">
      <c r="B155" s="1" t="s">
        <v>96</v>
      </c>
      <c r="C155" s="1" t="s">
        <v>52</v>
      </c>
      <c r="D155" s="1" t="s">
        <v>37</v>
      </c>
      <c r="E155" s="54"/>
      <c r="F155" s="61">
        <v>281.71699999999998</v>
      </c>
      <c r="G155" s="60"/>
      <c r="H155" s="81">
        <f>(F155/SUM(F154:F169))</f>
        <v>9.3407493368700245E-2</v>
      </c>
    </row>
    <row r="156" spans="2:8">
      <c r="B156" s="1" t="s">
        <v>96</v>
      </c>
      <c r="C156" s="1" t="s">
        <v>52</v>
      </c>
      <c r="D156" s="1" t="s">
        <v>38</v>
      </c>
      <c r="E156" s="54"/>
      <c r="F156" s="61">
        <v>417.98399999999998</v>
      </c>
      <c r="G156" s="60"/>
      <c r="H156" s="81">
        <f>(F156/SUM(F154:F169))</f>
        <v>0.13858885941644561</v>
      </c>
    </row>
    <row r="157" spans="2:8">
      <c r="B157" s="1" t="s">
        <v>96</v>
      </c>
      <c r="C157" s="1" t="s">
        <v>52</v>
      </c>
      <c r="D157" s="1" t="s">
        <v>39</v>
      </c>
      <c r="E157" s="54"/>
      <c r="F157" s="61">
        <v>92.861000000000004</v>
      </c>
      <c r="G157" s="60"/>
      <c r="H157" s="81">
        <f>(F157/SUM(F154:F169))</f>
        <v>3.0789456233421747E-2</v>
      </c>
    </row>
    <row r="158" spans="2:8">
      <c r="B158" s="1" t="s">
        <v>96</v>
      </c>
      <c r="C158" s="1" t="s">
        <v>52</v>
      </c>
      <c r="D158" s="1" t="s">
        <v>40</v>
      </c>
      <c r="E158" s="54"/>
      <c r="F158" s="61">
        <v>211.19800000000001</v>
      </c>
      <c r="G158" s="60"/>
      <c r="H158" s="81">
        <f>(F158/SUM(F154:F169))</f>
        <v>7.0025862068965508E-2</v>
      </c>
    </row>
    <row r="159" spans="2:8">
      <c r="B159" s="1" t="s">
        <v>96</v>
      </c>
      <c r="C159" s="1" t="s">
        <v>52</v>
      </c>
      <c r="D159" s="1" t="s">
        <v>41</v>
      </c>
      <c r="E159" s="54"/>
      <c r="F159" s="61">
        <v>195.57300000000001</v>
      </c>
      <c r="G159" s="60"/>
      <c r="H159" s="81">
        <f>(F159/SUM(F154:F169))</f>
        <v>6.4845159151193627E-2</v>
      </c>
    </row>
    <row r="160" spans="2:8">
      <c r="B160" s="1" t="s">
        <v>96</v>
      </c>
      <c r="C160" s="1" t="s">
        <v>52</v>
      </c>
      <c r="D160" s="1" t="s">
        <v>42</v>
      </c>
      <c r="E160" s="54"/>
      <c r="F160" s="61">
        <v>106.248</v>
      </c>
      <c r="G160" s="60"/>
      <c r="H160" s="81">
        <f>(F160/SUM(F154:F169))</f>
        <v>3.5228116710875328E-2</v>
      </c>
    </row>
    <row r="161" spans="2:8">
      <c r="B161" s="1" t="s">
        <v>96</v>
      </c>
      <c r="C161" s="1" t="s">
        <v>52</v>
      </c>
      <c r="D161" s="1" t="s">
        <v>43</v>
      </c>
      <c r="E161" s="54"/>
      <c r="F161" s="61">
        <v>90.35</v>
      </c>
      <c r="G161" s="60"/>
      <c r="H161" s="81">
        <f>(F161/SUM(F154:F169))</f>
        <v>2.9956896551724132E-2</v>
      </c>
    </row>
    <row r="162" spans="2:8">
      <c r="B162" s="1" t="s">
        <v>96</v>
      </c>
      <c r="C162" s="1" t="s">
        <v>52</v>
      </c>
      <c r="D162" s="1" t="s">
        <v>44</v>
      </c>
      <c r="E162" s="54"/>
      <c r="F162" s="61">
        <v>116.98699999999999</v>
      </c>
      <c r="G162" s="60"/>
      <c r="H162" s="81">
        <f>(F162/SUM(F154:F169))</f>
        <v>3.8788793103448266E-2</v>
      </c>
    </row>
    <row r="163" spans="2:8">
      <c r="B163" s="1" t="s">
        <v>96</v>
      </c>
      <c r="C163" s="1" t="s">
        <v>52</v>
      </c>
      <c r="D163" s="1" t="s">
        <v>45</v>
      </c>
      <c r="E163" s="54"/>
      <c r="F163" s="61">
        <v>188.404</v>
      </c>
      <c r="G163" s="60"/>
      <c r="H163" s="81">
        <f>(F163/SUM(F154:F169))</f>
        <v>6.2468169761273201E-2</v>
      </c>
    </row>
    <row r="164" spans="2:8">
      <c r="B164" s="1" t="s">
        <v>96</v>
      </c>
      <c r="C164" s="1" t="s">
        <v>52</v>
      </c>
      <c r="D164" s="1" t="s">
        <v>46</v>
      </c>
      <c r="E164" s="54"/>
      <c r="F164" s="61">
        <v>180.50700000000001</v>
      </c>
      <c r="G164" s="60"/>
      <c r="H164" s="81">
        <f>(F164/SUM(F154:F169))</f>
        <v>5.984980106100795E-2</v>
      </c>
    </row>
    <row r="165" spans="2:8">
      <c r="B165" s="1" t="s">
        <v>96</v>
      </c>
      <c r="C165" s="1" t="s">
        <v>52</v>
      </c>
      <c r="D165" s="1" t="s">
        <v>47</v>
      </c>
      <c r="E165" s="54"/>
      <c r="F165" s="61">
        <v>97.686000000000007</v>
      </c>
      <c r="G165" s="60"/>
      <c r="H165" s="81">
        <f>(F165/SUM(F154:F169))</f>
        <v>3.2389257294429707E-2</v>
      </c>
    </row>
    <row r="166" spans="2:8">
      <c r="B166" s="1" t="s">
        <v>96</v>
      </c>
      <c r="C166" s="1" t="s">
        <v>52</v>
      </c>
      <c r="D166" s="1" t="s">
        <v>48</v>
      </c>
      <c r="E166" s="54"/>
      <c r="F166" s="61">
        <v>68.602000000000004</v>
      </c>
      <c r="G166" s="60"/>
      <c r="H166" s="81">
        <f>(F166/SUM(F154:F169))</f>
        <v>2.274602122015915E-2</v>
      </c>
    </row>
    <row r="167" spans="2:8">
      <c r="B167" s="1" t="s">
        <v>96</v>
      </c>
      <c r="C167" s="1" t="s">
        <v>52</v>
      </c>
      <c r="D167" s="1" t="s">
        <v>49</v>
      </c>
      <c r="E167" s="54"/>
      <c r="F167" s="61">
        <v>334.72</v>
      </c>
      <c r="G167" s="60"/>
      <c r="H167" s="81">
        <f>(F167/SUM(F154:F169))</f>
        <v>0.1109814323607427</v>
      </c>
    </row>
    <row r="168" spans="2:8">
      <c r="B168" s="1" t="s">
        <v>96</v>
      </c>
      <c r="C168" s="1" t="s">
        <v>52</v>
      </c>
      <c r="D168" s="1" t="s">
        <v>50</v>
      </c>
      <c r="E168" s="54"/>
      <c r="F168" s="61">
        <v>147.52000000000001</v>
      </c>
      <c r="G168" s="60"/>
      <c r="H168" s="81">
        <f>(F168/SUM(F154:F169))</f>
        <v>4.8912466843501319E-2</v>
      </c>
    </row>
    <row r="169" spans="2:8">
      <c r="B169" s="1" t="s">
        <v>96</v>
      </c>
      <c r="C169" s="1" t="s">
        <v>52</v>
      </c>
      <c r="D169" s="1" t="s">
        <v>51</v>
      </c>
      <c r="E169" s="54"/>
      <c r="F169" s="61">
        <v>27.849</v>
      </c>
      <c r="G169" s="60"/>
      <c r="H169" s="81">
        <f>(F169/SUM(F154:F169))</f>
        <v>9.2337533156498664E-3</v>
      </c>
    </row>
    <row r="170" spans="2:8" ht="15" customHeight="1">
      <c r="B170" s="1" t="s">
        <v>96</v>
      </c>
      <c r="C170" s="1" t="s">
        <v>53</v>
      </c>
      <c r="D170" s="1" t="s">
        <v>36</v>
      </c>
      <c r="E170" s="54"/>
      <c r="F170" s="61">
        <v>3511.4839999999999</v>
      </c>
      <c r="G170" s="60"/>
      <c r="H170" s="81">
        <f>(F170/SUM(F170:F185))</f>
        <v>0.38942930021071315</v>
      </c>
    </row>
    <row r="171" spans="2:8">
      <c r="B171" s="1" t="s">
        <v>96</v>
      </c>
      <c r="C171" s="1" t="s">
        <v>53</v>
      </c>
      <c r="D171" s="1" t="s">
        <v>37</v>
      </c>
      <c r="E171" s="54"/>
      <c r="F171" s="61">
        <v>489.46899999999999</v>
      </c>
      <c r="G171" s="60"/>
      <c r="H171" s="81">
        <f>(F171/SUM(F170:F185))</f>
        <v>5.4282910058777875E-2</v>
      </c>
    </row>
    <row r="172" spans="2:8">
      <c r="B172" s="1" t="s">
        <v>96</v>
      </c>
      <c r="C172" s="1" t="s">
        <v>53</v>
      </c>
      <c r="D172" s="1" t="s">
        <v>38</v>
      </c>
      <c r="E172" s="54"/>
      <c r="F172" s="61">
        <v>1348.3920000000001</v>
      </c>
      <c r="G172" s="60"/>
      <c r="H172" s="81">
        <f>(F172/SUM(F170:F185))</f>
        <v>0.14953887102140406</v>
      </c>
    </row>
    <row r="173" spans="2:8">
      <c r="B173" s="1" t="s">
        <v>96</v>
      </c>
      <c r="C173" s="1" t="s">
        <v>53</v>
      </c>
      <c r="D173" s="1" t="s">
        <v>39</v>
      </c>
      <c r="E173" s="54"/>
      <c r="F173" s="61">
        <v>52.844999999999999</v>
      </c>
      <c r="G173" s="60"/>
      <c r="H173" s="81">
        <f>(F173/SUM(F170:F185))</f>
        <v>5.8605966507707672E-3</v>
      </c>
    </row>
    <row r="174" spans="2:8">
      <c r="B174" s="1" t="s">
        <v>96</v>
      </c>
      <c r="C174" s="1" t="s">
        <v>53</v>
      </c>
      <c r="D174" s="1" t="s">
        <v>40</v>
      </c>
      <c r="E174" s="54"/>
      <c r="F174" s="61">
        <v>331.803</v>
      </c>
      <c r="G174" s="60"/>
      <c r="H174" s="81">
        <f>(F174/SUM(F170:F185))</f>
        <v>3.679749362315627E-2</v>
      </c>
    </row>
    <row r="175" spans="2:8">
      <c r="B175" s="1" t="s">
        <v>96</v>
      </c>
      <c r="C175" s="1" t="s">
        <v>53</v>
      </c>
      <c r="D175" s="1" t="s">
        <v>41</v>
      </c>
      <c r="E175" s="54"/>
      <c r="F175" s="61">
        <v>418.57299999999998</v>
      </c>
      <c r="G175" s="60"/>
      <c r="H175" s="81">
        <f>(F175/SUM(F170:F185))</f>
        <v>4.6420428080292786E-2</v>
      </c>
    </row>
    <row r="176" spans="2:8">
      <c r="B176" s="1" t="s">
        <v>96</v>
      </c>
      <c r="C176" s="1" t="s">
        <v>53</v>
      </c>
      <c r="D176" s="1" t="s">
        <v>42</v>
      </c>
      <c r="E176" s="54"/>
      <c r="F176" s="61">
        <v>57.753</v>
      </c>
      <c r="G176" s="60"/>
      <c r="H176" s="81">
        <f>(F176/SUM(F170:F185))</f>
        <v>6.4049018520572262E-3</v>
      </c>
    </row>
    <row r="177" spans="2:8">
      <c r="B177" s="1" t="s">
        <v>96</v>
      </c>
      <c r="C177" s="1" t="s">
        <v>53</v>
      </c>
      <c r="D177" s="1" t="s">
        <v>43</v>
      </c>
      <c r="E177" s="54"/>
      <c r="F177" s="61">
        <v>95.058000000000007</v>
      </c>
      <c r="G177" s="60"/>
      <c r="H177" s="81">
        <f>(F177/SUM(F170:F185))</f>
        <v>1.0542087168681382E-2</v>
      </c>
    </row>
    <row r="178" spans="2:8">
      <c r="B178" s="1" t="s">
        <v>96</v>
      </c>
      <c r="C178" s="1" t="s">
        <v>53</v>
      </c>
      <c r="D178" s="1" t="s">
        <v>44</v>
      </c>
      <c r="E178" s="54"/>
      <c r="F178" s="61">
        <v>194.18600000000001</v>
      </c>
      <c r="G178" s="60"/>
      <c r="H178" s="81">
        <f>(F178/SUM(F170:F185))</f>
        <v>2.15355439724964E-2</v>
      </c>
    </row>
    <row r="179" spans="2:8">
      <c r="B179" s="1" t="s">
        <v>96</v>
      </c>
      <c r="C179" s="1" t="s">
        <v>53</v>
      </c>
      <c r="D179" s="1" t="s">
        <v>45</v>
      </c>
      <c r="E179" s="54"/>
      <c r="F179" s="61">
        <v>366.58</v>
      </c>
      <c r="G179" s="60"/>
      <c r="H179" s="81">
        <f>(F179/SUM(F170:F185))</f>
        <v>4.06543196184984E-2</v>
      </c>
    </row>
    <row r="180" spans="2:8">
      <c r="B180" s="1" t="s">
        <v>96</v>
      </c>
      <c r="C180" s="1" t="s">
        <v>53</v>
      </c>
      <c r="D180" s="1" t="s">
        <v>46</v>
      </c>
      <c r="E180" s="54"/>
      <c r="F180" s="61">
        <v>147.14599999999999</v>
      </c>
      <c r="G180" s="60"/>
      <c r="H180" s="81">
        <f>(F180/SUM(F170:F185))</f>
        <v>1.6318731285349896E-2</v>
      </c>
    </row>
    <row r="181" spans="2:8">
      <c r="B181" s="1" t="s">
        <v>96</v>
      </c>
      <c r="C181" s="1" t="s">
        <v>53</v>
      </c>
      <c r="D181" s="1" t="s">
        <v>47</v>
      </c>
      <c r="E181" s="54"/>
      <c r="F181" s="61">
        <v>237.55600000000001</v>
      </c>
      <c r="G181" s="60"/>
      <c r="H181" s="81">
        <f>(F181/SUM(F170:F185))</f>
        <v>2.6345347676610852E-2</v>
      </c>
    </row>
    <row r="182" spans="2:8">
      <c r="B182" s="1" t="s">
        <v>96</v>
      </c>
      <c r="C182" s="1" t="s">
        <v>53</v>
      </c>
      <c r="D182" s="1" t="s">
        <v>48</v>
      </c>
      <c r="E182" s="54"/>
      <c r="F182" s="61">
        <v>55.076000000000001</v>
      </c>
      <c r="G182" s="60"/>
      <c r="H182" s="81">
        <f>(F182/SUM(F170:F185))</f>
        <v>6.1080181878673629E-3</v>
      </c>
    </row>
    <row r="183" spans="2:8">
      <c r="B183" s="1" t="s">
        <v>96</v>
      </c>
      <c r="C183" s="1" t="s">
        <v>53</v>
      </c>
      <c r="D183" s="1" t="s">
        <v>49</v>
      </c>
      <c r="E183" s="54"/>
      <c r="F183" s="61">
        <v>827.28399999999999</v>
      </c>
      <c r="G183" s="60"/>
      <c r="H183" s="81">
        <f>(F183/SUM(F170:F185))</f>
        <v>9.1747144283020984E-2</v>
      </c>
    </row>
    <row r="184" spans="2:8">
      <c r="B184" s="1" t="s">
        <v>96</v>
      </c>
      <c r="C184" s="1" t="s">
        <v>53</v>
      </c>
      <c r="D184" s="1" t="s">
        <v>50</v>
      </c>
      <c r="E184" s="54"/>
      <c r="F184" s="61">
        <v>796.40300000000002</v>
      </c>
      <c r="G184" s="60"/>
      <c r="H184" s="81">
        <f>(F184/SUM(F170:F185))</f>
        <v>8.8322391039148296E-2</v>
      </c>
    </row>
    <row r="185" spans="2:8">
      <c r="B185" s="1" t="s">
        <v>96</v>
      </c>
      <c r="C185" s="1" t="s">
        <v>53</v>
      </c>
      <c r="D185" s="1" t="s">
        <v>51</v>
      </c>
      <c r="E185" s="54"/>
      <c r="F185" s="61">
        <v>87.391999999999996</v>
      </c>
      <c r="G185" s="60"/>
      <c r="H185" s="81">
        <f>(F185/SUM(F170:F185))</f>
        <v>9.6919152711544866E-3</v>
      </c>
    </row>
    <row r="186" spans="2:8" ht="15" customHeight="1">
      <c r="B186" s="1" t="s">
        <v>96</v>
      </c>
      <c r="C186" s="1" t="s">
        <v>54</v>
      </c>
      <c r="D186" s="1" t="s">
        <v>36</v>
      </c>
      <c r="E186" s="54"/>
      <c r="F186" s="61">
        <v>134.86600000000001</v>
      </c>
      <c r="G186" s="60"/>
      <c r="H186" s="81">
        <f>(F186/SUM(F186:F201))</f>
        <v>0.12205067873303169</v>
      </c>
    </row>
    <row r="187" spans="2:8">
      <c r="B187" s="1" t="s">
        <v>96</v>
      </c>
      <c r="C187" s="1" t="s">
        <v>54</v>
      </c>
      <c r="D187" s="1" t="s">
        <v>37</v>
      </c>
      <c r="E187" s="54"/>
      <c r="F187" s="61">
        <v>15.824</v>
      </c>
      <c r="G187" s="60"/>
      <c r="H187" s="81">
        <f>(F187/SUM(F186:F201))</f>
        <v>1.4320361990950227E-2</v>
      </c>
    </row>
    <row r="188" spans="2:8">
      <c r="B188" s="1" t="s">
        <v>96</v>
      </c>
      <c r="C188" s="1" t="s">
        <v>54</v>
      </c>
      <c r="D188" s="1" t="s">
        <v>38</v>
      </c>
      <c r="E188" s="54"/>
      <c r="F188" s="61">
        <v>101.422</v>
      </c>
      <c r="G188" s="60"/>
      <c r="H188" s="81">
        <f>(F188/SUM(F186:F201))</f>
        <v>9.1784615384615381E-2</v>
      </c>
    </row>
    <row r="189" spans="2:8">
      <c r="B189" s="1" t="s">
        <v>96</v>
      </c>
      <c r="C189" s="1" t="s">
        <v>54</v>
      </c>
      <c r="D189" s="1" t="s">
        <v>39</v>
      </c>
      <c r="E189" s="54"/>
      <c r="F189" s="61">
        <v>0.249</v>
      </c>
      <c r="G189" s="60"/>
      <c r="H189" s="81">
        <f>(F189/SUM(F186:F201))</f>
        <v>2.2533936651583709E-4</v>
      </c>
    </row>
    <row r="190" spans="2:8">
      <c r="B190" s="1" t="s">
        <v>96</v>
      </c>
      <c r="C190" s="1" t="s">
        <v>54</v>
      </c>
      <c r="D190" s="1" t="s">
        <v>40</v>
      </c>
      <c r="E190" s="54"/>
      <c r="F190" s="61">
        <v>10.031000000000001</v>
      </c>
      <c r="G190" s="60"/>
      <c r="H190" s="81">
        <f>(F190/SUM(F186:F201))</f>
        <v>9.0778280542986433E-3</v>
      </c>
    </row>
    <row r="191" spans="2:8">
      <c r="B191" s="1" t="s">
        <v>96</v>
      </c>
      <c r="C191" s="1" t="s">
        <v>54</v>
      </c>
      <c r="D191" s="1" t="s">
        <v>41</v>
      </c>
      <c r="E191" s="54"/>
      <c r="F191" s="61">
        <v>26.59</v>
      </c>
      <c r="G191" s="60"/>
      <c r="H191" s="81">
        <f>(F191/SUM(F186:F201))</f>
        <v>2.4063348416289591E-2</v>
      </c>
    </row>
    <row r="192" spans="2:8">
      <c r="B192" s="1" t="s">
        <v>96</v>
      </c>
      <c r="C192" s="1" t="s">
        <v>54</v>
      </c>
      <c r="D192" s="1" t="s">
        <v>42</v>
      </c>
      <c r="E192" s="54"/>
      <c r="F192" s="61">
        <v>5.6879999999999997</v>
      </c>
      <c r="G192" s="60"/>
      <c r="H192" s="81">
        <f>(F192/SUM(F186:F201))</f>
        <v>5.1475113122171944E-3</v>
      </c>
    </row>
    <row r="193" spans="2:8">
      <c r="B193" s="1" t="s">
        <v>96</v>
      </c>
      <c r="C193" s="1" t="s">
        <v>54</v>
      </c>
      <c r="D193" s="1" t="s">
        <v>43</v>
      </c>
      <c r="E193" s="54"/>
      <c r="F193" s="61">
        <v>4.0730000000000004</v>
      </c>
      <c r="G193" s="60"/>
      <c r="H193" s="81">
        <f>(F193/SUM(F186:F201))</f>
        <v>3.6859728506787332E-3</v>
      </c>
    </row>
    <row r="194" spans="2:8">
      <c r="B194" s="1" t="s">
        <v>96</v>
      </c>
      <c r="C194" s="1" t="s">
        <v>54</v>
      </c>
      <c r="D194" s="1" t="s">
        <v>44</v>
      </c>
      <c r="E194" s="54"/>
      <c r="F194" s="61">
        <v>28.259</v>
      </c>
      <c r="G194" s="60"/>
      <c r="H194" s="81">
        <f>(F194/SUM(F186:F201))</f>
        <v>2.5573755656108598E-2</v>
      </c>
    </row>
    <row r="195" spans="2:8">
      <c r="B195" s="1" t="s">
        <v>96</v>
      </c>
      <c r="C195" s="1" t="s">
        <v>54</v>
      </c>
      <c r="D195" s="1" t="s">
        <v>45</v>
      </c>
      <c r="E195" s="54"/>
      <c r="F195" s="61">
        <v>22.981000000000002</v>
      </c>
      <c r="G195" s="60"/>
      <c r="H195" s="81">
        <f>(F195/SUM(F186:F201))</f>
        <v>2.0797285067873306E-2</v>
      </c>
    </row>
    <row r="196" spans="2:8">
      <c r="B196" s="1" t="s">
        <v>96</v>
      </c>
      <c r="C196" s="1" t="s">
        <v>54</v>
      </c>
      <c r="D196" s="1" t="s">
        <v>46</v>
      </c>
      <c r="E196" s="54"/>
      <c r="F196" s="61">
        <v>40.17</v>
      </c>
      <c r="G196" s="60"/>
      <c r="H196" s="81">
        <f>(F196/SUM(F186:F201))</f>
        <v>3.6352941176470588E-2</v>
      </c>
    </row>
    <row r="197" spans="2:8">
      <c r="B197" s="1" t="s">
        <v>96</v>
      </c>
      <c r="C197" s="1" t="s">
        <v>54</v>
      </c>
      <c r="D197" s="1" t="s">
        <v>47</v>
      </c>
      <c r="E197" s="54"/>
      <c r="F197" s="61">
        <v>198.715</v>
      </c>
      <c r="G197" s="60"/>
      <c r="H197" s="81">
        <f>(F197/SUM(F186:F201))</f>
        <v>0.17983257918552037</v>
      </c>
    </row>
    <row r="198" spans="2:8">
      <c r="B198" s="1" t="s">
        <v>96</v>
      </c>
      <c r="C198" s="1" t="s">
        <v>54</v>
      </c>
      <c r="D198" s="1" t="s">
        <v>48</v>
      </c>
      <c r="E198" s="54"/>
      <c r="F198" s="61">
        <v>1.456</v>
      </c>
      <c r="G198" s="60"/>
      <c r="H198" s="81">
        <f>(F198/SUM(F186:F201))</f>
        <v>1.3176470588235293E-3</v>
      </c>
    </row>
    <row r="199" spans="2:8">
      <c r="B199" s="1" t="s">
        <v>96</v>
      </c>
      <c r="C199" s="1" t="s">
        <v>54</v>
      </c>
      <c r="D199" s="1" t="s">
        <v>49</v>
      </c>
      <c r="E199" s="54"/>
      <c r="F199" s="61">
        <v>144.571</v>
      </c>
      <c r="G199" s="60"/>
      <c r="H199" s="81">
        <f>(F199/SUM(F186:F201))</f>
        <v>0.13083348416289592</v>
      </c>
    </row>
    <row r="200" spans="2:8">
      <c r="B200" s="1" t="s">
        <v>96</v>
      </c>
      <c r="C200" s="1" t="s">
        <v>54</v>
      </c>
      <c r="D200" s="1" t="s">
        <v>50</v>
      </c>
      <c r="E200" s="54"/>
      <c r="F200" s="61">
        <v>274.16300000000001</v>
      </c>
      <c r="G200" s="60"/>
      <c r="H200" s="81">
        <f>(F200/SUM(F186:F201))</f>
        <v>0.24811131221719457</v>
      </c>
    </row>
    <row r="201" spans="2:8">
      <c r="B201" s="1" t="s">
        <v>96</v>
      </c>
      <c r="C201" s="1" t="s">
        <v>54</v>
      </c>
      <c r="D201" s="1" t="s">
        <v>51</v>
      </c>
      <c r="E201" s="54"/>
      <c r="F201" s="61">
        <v>95.941999999999993</v>
      </c>
      <c r="G201" s="60"/>
      <c r="H201" s="81">
        <f>(F201/SUM(F186:F201))</f>
        <v>8.6825339366515833E-2</v>
      </c>
    </row>
  </sheetData>
  <mergeCells count="3">
    <mergeCell ref="B7:B9"/>
    <mergeCell ref="C7:C9"/>
    <mergeCell ref="D7:D9"/>
  </mergeCells>
  <pageMargins left="0.7" right="0.7" top="0.75" bottom="0.75" header="0.3" footer="0.3"/>
  <pageSetup paperSize="9" orientation="portrait" r:id="rId1"/>
  <headerFooter>
    <oddFooter>&amp;C&amp;1#&amp;"Calibri"&amp;10&amp;K000000[UNCLASSIFIED]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F45DC-C511-4F8B-A8B5-75E3E2286912}">
  <dimension ref="B2:I27"/>
  <sheetViews>
    <sheetView workbookViewId="0">
      <selection activeCell="E13" sqref="E13"/>
    </sheetView>
  </sheetViews>
  <sheetFormatPr defaultColWidth="9.1796875" defaultRowHeight="14.5"/>
  <cols>
    <col min="1" max="1" width="9.1796875" style="1"/>
    <col min="2" max="2" width="11.1796875" style="1" customWidth="1"/>
    <col min="3" max="3" width="15.26953125" style="1" bestFit="1" customWidth="1"/>
    <col min="4" max="4" width="1.453125" style="1" customWidth="1"/>
    <col min="5" max="5" width="27.26953125" style="1" bestFit="1" customWidth="1"/>
    <col min="6" max="6" width="1.453125" style="1" customWidth="1"/>
    <col min="7" max="7" width="26.1796875" style="1" bestFit="1" customWidth="1"/>
    <col min="8" max="8" width="1.453125" style="1" customWidth="1"/>
    <col min="9" max="9" width="21.453125" style="1" bestFit="1" customWidth="1"/>
    <col min="10" max="16384" width="9.1796875" style="1"/>
  </cols>
  <sheetData>
    <row r="2" spans="2:9" s="21" customFormat="1">
      <c r="B2" s="10" t="s">
        <v>122</v>
      </c>
      <c r="C2" s="10"/>
      <c r="D2" s="10"/>
      <c r="E2" s="10"/>
    </row>
    <row r="4" spans="2:9">
      <c r="B4" s="1" t="s">
        <v>99</v>
      </c>
    </row>
    <row r="5" spans="2:9">
      <c r="B5" s="1" t="s">
        <v>100</v>
      </c>
    </row>
    <row r="6" spans="2:9" ht="15" customHeight="1">
      <c r="B6" s="96"/>
      <c r="C6" s="96"/>
      <c r="D6" s="32"/>
      <c r="E6" s="33"/>
      <c r="F6" s="33"/>
    </row>
    <row r="7" spans="2:9" ht="15" customHeight="1">
      <c r="B7" s="89" t="s">
        <v>90</v>
      </c>
      <c r="C7" s="89" t="s">
        <v>103</v>
      </c>
      <c r="D7" s="34"/>
      <c r="E7" s="49" t="s">
        <v>111</v>
      </c>
      <c r="F7" s="32"/>
      <c r="G7" s="49" t="s">
        <v>111</v>
      </c>
      <c r="H7" s="33"/>
      <c r="I7" s="49" t="s">
        <v>123</v>
      </c>
    </row>
    <row r="8" spans="2:9" ht="15" customHeight="1">
      <c r="B8" s="89"/>
      <c r="C8" s="89"/>
      <c r="D8" s="34"/>
      <c r="E8" s="50" t="s">
        <v>114</v>
      </c>
      <c r="F8" s="32"/>
      <c r="G8" s="50" t="s">
        <v>124</v>
      </c>
      <c r="H8" s="33"/>
      <c r="I8" s="50" t="s">
        <v>116</v>
      </c>
    </row>
    <row r="9" spans="2:9">
      <c r="B9" s="89"/>
      <c r="C9" s="89"/>
      <c r="D9" s="34"/>
      <c r="E9" s="35" t="s">
        <v>172</v>
      </c>
      <c r="F9" s="32"/>
      <c r="G9" s="35" t="s">
        <v>172</v>
      </c>
      <c r="H9" s="33"/>
      <c r="I9" s="35" t="s">
        <v>172</v>
      </c>
    </row>
    <row r="10" spans="2:9" ht="15" customHeight="1">
      <c r="B10" s="1" t="s">
        <v>94</v>
      </c>
      <c r="C10" s="57" t="s">
        <v>52</v>
      </c>
      <c r="D10" s="52"/>
      <c r="E10" s="58">
        <v>86</v>
      </c>
      <c r="F10" s="64"/>
      <c r="G10" s="58">
        <v>25.14</v>
      </c>
      <c r="H10" s="52"/>
      <c r="I10" s="65">
        <f t="shared" ref="I10:I21" si="0">G10/E10</f>
        <v>0.29232558139534887</v>
      </c>
    </row>
    <row r="11" spans="2:9">
      <c r="B11" s="1" t="s">
        <v>94</v>
      </c>
      <c r="C11" s="57" t="s">
        <v>35</v>
      </c>
      <c r="D11" s="52"/>
      <c r="E11" s="58">
        <v>252</v>
      </c>
      <c r="F11" s="64"/>
      <c r="G11" s="58">
        <v>73.944999999999993</v>
      </c>
      <c r="H11" s="52"/>
      <c r="I11" s="65">
        <f t="shared" si="0"/>
        <v>0.29343253968253963</v>
      </c>
    </row>
    <row r="12" spans="2:9">
      <c r="B12" s="1" t="s">
        <v>94</v>
      </c>
      <c r="C12" s="57" t="s">
        <v>53</v>
      </c>
      <c r="D12" s="52"/>
      <c r="E12" s="58">
        <v>179</v>
      </c>
      <c r="F12" s="64"/>
      <c r="G12" s="58">
        <v>59.232999999999997</v>
      </c>
      <c r="H12" s="52"/>
      <c r="I12" s="65">
        <f t="shared" si="0"/>
        <v>0.33091061452513965</v>
      </c>
    </row>
    <row r="13" spans="2:9">
      <c r="B13" s="1" t="s">
        <v>94</v>
      </c>
      <c r="C13" s="57" t="s">
        <v>54</v>
      </c>
      <c r="D13" s="52"/>
      <c r="E13" s="58">
        <v>109</v>
      </c>
      <c r="F13" s="64"/>
      <c r="G13" s="58">
        <v>35.404000000000003</v>
      </c>
      <c r="H13" s="52"/>
      <c r="I13" s="65">
        <f t="shared" si="0"/>
        <v>0.32480733944954132</v>
      </c>
    </row>
    <row r="14" spans="2:9" ht="15" customHeight="1">
      <c r="B14" s="1" t="s">
        <v>95</v>
      </c>
      <c r="C14" s="57" t="s">
        <v>52</v>
      </c>
      <c r="D14" s="52"/>
      <c r="E14" s="58">
        <v>942</v>
      </c>
      <c r="F14" s="64"/>
      <c r="G14" s="58">
        <v>297.00599999999997</v>
      </c>
      <c r="H14" s="52"/>
      <c r="I14" s="65">
        <f t="shared" si="0"/>
        <v>0.31529299363057323</v>
      </c>
    </row>
    <row r="15" spans="2:9">
      <c r="B15" s="1" t="s">
        <v>95</v>
      </c>
      <c r="C15" s="57" t="s">
        <v>35</v>
      </c>
      <c r="D15" s="52"/>
      <c r="E15" s="58">
        <v>3779</v>
      </c>
      <c r="F15" s="64"/>
      <c r="G15" s="58">
        <v>917.827</v>
      </c>
      <c r="H15" s="52"/>
      <c r="I15" s="65">
        <f t="shared" si="0"/>
        <v>0.24287562847314104</v>
      </c>
    </row>
    <row r="16" spans="2:9">
      <c r="B16" s="1" t="s">
        <v>95</v>
      </c>
      <c r="C16" s="57" t="s">
        <v>53</v>
      </c>
      <c r="D16" s="52"/>
      <c r="E16" s="58">
        <v>3149</v>
      </c>
      <c r="F16" s="64"/>
      <c r="G16" s="58">
        <v>1325.2190000000001</v>
      </c>
      <c r="H16" s="52"/>
      <c r="I16" s="65">
        <f t="shared" si="0"/>
        <v>0.42083804382343604</v>
      </c>
    </row>
    <row r="17" spans="2:9">
      <c r="B17" s="1" t="s">
        <v>95</v>
      </c>
      <c r="C17" s="57" t="s">
        <v>54</v>
      </c>
      <c r="D17" s="52"/>
      <c r="E17" s="58">
        <v>369</v>
      </c>
      <c r="F17" s="64"/>
      <c r="G17" s="58">
        <v>102.67400000000001</v>
      </c>
      <c r="H17" s="52"/>
      <c r="I17" s="65">
        <f t="shared" si="0"/>
        <v>0.27824932249322493</v>
      </c>
    </row>
    <row r="18" spans="2:9" ht="15" customHeight="1">
      <c r="B18" s="1" t="s">
        <v>96</v>
      </c>
      <c r="C18" s="57" t="s">
        <v>52</v>
      </c>
      <c r="D18" s="52"/>
      <c r="E18" s="58">
        <v>3016</v>
      </c>
      <c r="F18" s="64"/>
      <c r="G18" s="58">
        <v>1004.048</v>
      </c>
      <c r="H18" s="52"/>
      <c r="I18" s="65">
        <f t="shared" si="0"/>
        <v>0.33290716180371355</v>
      </c>
    </row>
    <row r="19" spans="2:9">
      <c r="B19" s="1" t="s">
        <v>96</v>
      </c>
      <c r="C19" s="57" t="s">
        <v>35</v>
      </c>
      <c r="D19" s="52"/>
      <c r="E19" s="58">
        <v>10567</v>
      </c>
      <c r="F19" s="64"/>
      <c r="G19" s="58">
        <v>2885.1010000000001</v>
      </c>
      <c r="H19" s="52"/>
      <c r="I19" s="65">
        <f t="shared" si="0"/>
        <v>0.27302933661398693</v>
      </c>
    </row>
    <row r="20" spans="2:9">
      <c r="B20" s="1" t="s">
        <v>96</v>
      </c>
      <c r="C20" s="57" t="s">
        <v>53</v>
      </c>
      <c r="D20" s="52"/>
      <c r="E20" s="58">
        <v>9017</v>
      </c>
      <c r="F20" s="64"/>
      <c r="G20" s="58">
        <v>3760.913</v>
      </c>
      <c r="H20" s="52"/>
      <c r="I20" s="65">
        <f t="shared" si="0"/>
        <v>0.41709138294332926</v>
      </c>
    </row>
    <row r="21" spans="2:9">
      <c r="B21" s="1" t="s">
        <v>96</v>
      </c>
      <c r="C21" s="57" t="s">
        <v>54</v>
      </c>
      <c r="D21" s="52"/>
      <c r="E21" s="58">
        <v>1105</v>
      </c>
      <c r="F21" s="64"/>
      <c r="G21" s="58">
        <v>311.17599999999999</v>
      </c>
      <c r="H21" s="52"/>
      <c r="I21" s="65">
        <f t="shared" si="0"/>
        <v>0.28160723981900454</v>
      </c>
    </row>
    <row r="22" spans="2:9">
      <c r="C22" s="52"/>
      <c r="D22" s="52"/>
      <c r="E22" s="52"/>
      <c r="F22" s="52"/>
      <c r="G22" s="52"/>
      <c r="H22" s="52"/>
      <c r="I22" s="52"/>
    </row>
    <row r="23" spans="2:9">
      <c r="C23" s="52"/>
      <c r="D23" s="52"/>
      <c r="E23" s="52"/>
      <c r="F23" s="52"/>
      <c r="G23" s="52"/>
      <c r="H23" s="52"/>
      <c r="I23" s="52"/>
    </row>
    <row r="24" spans="2:9">
      <c r="C24" s="52"/>
      <c r="D24" s="52"/>
      <c r="E24" s="52"/>
      <c r="F24" s="52"/>
      <c r="G24" s="52"/>
      <c r="H24" s="52"/>
      <c r="I24" s="52"/>
    </row>
    <row r="25" spans="2:9">
      <c r="C25" s="52"/>
      <c r="D25" s="52"/>
      <c r="E25" s="52"/>
      <c r="F25" s="52"/>
      <c r="G25" s="52"/>
      <c r="H25" s="52"/>
      <c r="I25" s="52"/>
    </row>
    <row r="26" spans="2:9">
      <c r="C26" s="52"/>
      <c r="D26" s="52"/>
      <c r="E26" s="52"/>
      <c r="F26" s="52"/>
      <c r="G26" s="52"/>
      <c r="H26" s="52"/>
      <c r="I26" s="52"/>
    </row>
    <row r="27" spans="2:9">
      <c r="C27" s="52"/>
      <c r="D27" s="52"/>
      <c r="E27" s="52"/>
      <c r="F27" s="52"/>
      <c r="G27" s="52"/>
      <c r="H27" s="52"/>
      <c r="I27" s="52"/>
    </row>
  </sheetData>
  <mergeCells count="3">
    <mergeCell ref="B6:C6"/>
    <mergeCell ref="B7:B9"/>
    <mergeCell ref="C7:C9"/>
  </mergeCells>
  <pageMargins left="0.7" right="0.7" top="0.75" bottom="0.75" header="0.3" footer="0.3"/>
  <pageSetup orientation="portrait" r:id="rId1"/>
  <headerFooter>
    <oddFooter>&amp;C&amp;1#&amp;"Calibri"&amp;10&amp;K000000[UNCLASSIFIED]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873C3-9DFA-4400-B648-6CFDF3425B9A}">
  <dimension ref="A1:H238"/>
  <sheetViews>
    <sheetView topLeftCell="A4" workbookViewId="0">
      <selection activeCell="F13" sqref="F13"/>
    </sheetView>
  </sheetViews>
  <sheetFormatPr defaultColWidth="9.1796875" defaultRowHeight="14.5"/>
  <cols>
    <col min="1" max="1" width="9.1796875" style="44"/>
    <col min="2" max="2" width="12" style="44" customWidth="1"/>
    <col min="3" max="3" width="16.81640625" style="44" customWidth="1"/>
    <col min="4" max="4" width="41.453125" style="70" customWidth="1"/>
    <col min="5" max="5" width="1.81640625" style="70" customWidth="1"/>
    <col min="6" max="6" width="23.7265625" style="70" customWidth="1"/>
    <col min="7" max="7" width="33.453125" style="70" bestFit="1" customWidth="1"/>
    <col min="8" max="16384" width="9.1796875" style="44"/>
  </cols>
  <sheetData>
    <row r="1" spans="1:8" s="1" customFormat="1">
      <c r="D1" s="68"/>
      <c r="E1" s="68"/>
      <c r="F1" s="68"/>
      <c r="G1" s="68"/>
    </row>
    <row r="2" spans="1:8" s="21" customFormat="1">
      <c r="B2" s="10" t="s">
        <v>150</v>
      </c>
      <c r="C2" s="10"/>
      <c r="D2" s="10"/>
      <c r="E2" s="10"/>
      <c r="F2" s="10"/>
      <c r="G2" s="10"/>
    </row>
    <row r="3" spans="1:8" s="1" customFormat="1">
      <c r="D3" s="68"/>
      <c r="E3" s="68"/>
      <c r="F3" s="68"/>
      <c r="G3" s="68"/>
    </row>
    <row r="4" spans="1:8" s="1" customFormat="1">
      <c r="B4" s="1" t="s">
        <v>99</v>
      </c>
      <c r="D4" s="68"/>
      <c r="E4" s="68"/>
      <c r="F4" s="68"/>
      <c r="G4" s="68"/>
    </row>
    <row r="5" spans="1:8" s="1" customFormat="1">
      <c r="B5" s="1" t="s">
        <v>100</v>
      </c>
      <c r="D5" s="68"/>
      <c r="E5" s="68"/>
      <c r="F5" s="68"/>
      <c r="G5" s="68"/>
    </row>
    <row r="6" spans="1:8" s="1" customFormat="1">
      <c r="B6" s="1" t="s">
        <v>151</v>
      </c>
      <c r="D6" s="68"/>
      <c r="E6" s="68"/>
      <c r="F6" s="68"/>
      <c r="G6" s="68"/>
    </row>
    <row r="7" spans="1:8" s="1" customFormat="1">
      <c r="D7" s="68"/>
      <c r="E7" s="68"/>
      <c r="F7" s="68"/>
      <c r="G7" s="68"/>
    </row>
    <row r="8" spans="1:8" ht="15" customHeight="1">
      <c r="B8" s="89" t="s">
        <v>90</v>
      </c>
      <c r="C8" s="89" t="s">
        <v>103</v>
      </c>
      <c r="D8" s="89" t="s">
        <v>21</v>
      </c>
      <c r="E8" s="83"/>
      <c r="F8" s="49" t="s">
        <v>111</v>
      </c>
      <c r="G8" s="49" t="s">
        <v>111</v>
      </c>
    </row>
    <row r="9" spans="1:8" ht="15" customHeight="1">
      <c r="B9" s="89"/>
      <c r="C9" s="89"/>
      <c r="D9" s="89"/>
      <c r="E9" s="83"/>
      <c r="F9" s="50" t="s">
        <v>126</v>
      </c>
      <c r="G9" s="50" t="s">
        <v>120</v>
      </c>
    </row>
    <row r="10" spans="1:8" ht="15" customHeight="1">
      <c r="B10" s="89"/>
      <c r="C10" s="89"/>
      <c r="D10" s="89"/>
      <c r="E10" s="83"/>
      <c r="F10" s="45" t="s">
        <v>172</v>
      </c>
      <c r="G10" s="45" t="s">
        <v>172</v>
      </c>
    </row>
    <row r="11" spans="1:8">
      <c r="B11" s="46" t="s">
        <v>94</v>
      </c>
      <c r="C11" s="46" t="s">
        <v>35</v>
      </c>
      <c r="D11" s="71" t="s">
        <v>152</v>
      </c>
      <c r="E11" s="71"/>
      <c r="F11" s="69">
        <v>4</v>
      </c>
      <c r="G11" s="76">
        <f>F11/SUM(F11:F29)</f>
        <v>1.5873015873015872E-2</v>
      </c>
      <c r="H11" s="82"/>
    </row>
    <row r="12" spans="1:8" ht="15" customHeight="1">
      <c r="B12" s="46" t="s">
        <v>94</v>
      </c>
      <c r="C12" s="46" t="s">
        <v>35</v>
      </c>
      <c r="D12" s="71" t="s">
        <v>153</v>
      </c>
      <c r="E12" s="71"/>
      <c r="F12" s="69">
        <v>0</v>
      </c>
      <c r="G12" s="76">
        <f>F12/SUM(F11:F29)</f>
        <v>0</v>
      </c>
    </row>
    <row r="13" spans="1:8" ht="15" customHeight="1">
      <c r="A13" s="66"/>
      <c r="B13" s="55" t="s">
        <v>94</v>
      </c>
      <c r="C13" s="55" t="s">
        <v>35</v>
      </c>
      <c r="D13" s="71" t="s">
        <v>154</v>
      </c>
      <c r="E13" s="71"/>
      <c r="F13" s="69">
        <v>15</v>
      </c>
      <c r="G13" s="76">
        <f>F13/SUM(F11:F29)</f>
        <v>5.9523809523809521E-2</v>
      </c>
    </row>
    <row r="14" spans="1:8">
      <c r="A14" s="66"/>
      <c r="B14" s="55" t="s">
        <v>94</v>
      </c>
      <c r="C14" s="55" t="s">
        <v>35</v>
      </c>
      <c r="D14" s="71" t="s">
        <v>155</v>
      </c>
      <c r="E14" s="71"/>
      <c r="F14" s="69">
        <v>0</v>
      </c>
      <c r="G14" s="76">
        <f>F14/SUM(F11:F29)</f>
        <v>0</v>
      </c>
    </row>
    <row r="15" spans="1:8">
      <c r="A15" s="66"/>
      <c r="B15" s="55" t="s">
        <v>94</v>
      </c>
      <c r="C15" s="55" t="s">
        <v>35</v>
      </c>
      <c r="D15" s="71" t="s">
        <v>156</v>
      </c>
      <c r="E15" s="71"/>
      <c r="F15" s="69">
        <v>9</v>
      </c>
      <c r="G15" s="76">
        <f>F15/SUM(F11:F29)</f>
        <v>3.5714285714285712E-2</v>
      </c>
    </row>
    <row r="16" spans="1:8">
      <c r="A16" s="66"/>
      <c r="B16" s="55" t="s">
        <v>94</v>
      </c>
      <c r="C16" s="55" t="s">
        <v>35</v>
      </c>
      <c r="D16" s="71" t="s">
        <v>157</v>
      </c>
      <c r="E16" s="71"/>
      <c r="F16" s="69">
        <v>0</v>
      </c>
      <c r="G16" s="76">
        <f>F16/SUM(F11:F29)</f>
        <v>0</v>
      </c>
    </row>
    <row r="17" spans="1:7">
      <c r="A17" s="66"/>
      <c r="B17" s="55" t="s">
        <v>94</v>
      </c>
      <c r="C17" s="55" t="s">
        <v>35</v>
      </c>
      <c r="D17" s="71" t="s">
        <v>158</v>
      </c>
      <c r="E17" s="71"/>
      <c r="F17" s="69">
        <v>14</v>
      </c>
      <c r="G17" s="76">
        <f>F17/SUM(F11:F29)</f>
        <v>5.5555555555555552E-2</v>
      </c>
    </row>
    <row r="18" spans="1:7">
      <c r="A18" s="66"/>
      <c r="B18" s="55" t="s">
        <v>94</v>
      </c>
      <c r="C18" s="55" t="s">
        <v>35</v>
      </c>
      <c r="D18" s="71" t="s">
        <v>159</v>
      </c>
      <c r="E18" s="71"/>
      <c r="F18" s="69">
        <v>0</v>
      </c>
      <c r="G18" s="76">
        <f>F18/SUM(F11:F29)</f>
        <v>0</v>
      </c>
    </row>
    <row r="19" spans="1:7">
      <c r="A19" s="66"/>
      <c r="B19" s="55" t="s">
        <v>94</v>
      </c>
      <c r="C19" s="55" t="s">
        <v>35</v>
      </c>
      <c r="D19" s="71" t="s">
        <v>160</v>
      </c>
      <c r="E19" s="71"/>
      <c r="F19" s="69">
        <v>0</v>
      </c>
      <c r="G19" s="76">
        <f>F19/SUM((F11:F29))</f>
        <v>0</v>
      </c>
    </row>
    <row r="20" spans="1:7">
      <c r="A20" s="66"/>
      <c r="B20" s="55" t="s">
        <v>94</v>
      </c>
      <c r="C20" s="55" t="s">
        <v>35</v>
      </c>
      <c r="D20" s="71" t="s">
        <v>161</v>
      </c>
      <c r="E20" s="71"/>
      <c r="F20" s="69">
        <v>0</v>
      </c>
      <c r="G20" s="76">
        <f>F20/SUM(F11:F29)</f>
        <v>0</v>
      </c>
    </row>
    <row r="21" spans="1:7">
      <c r="A21" s="66"/>
      <c r="B21" s="55" t="s">
        <v>94</v>
      </c>
      <c r="C21" s="55" t="s">
        <v>35</v>
      </c>
      <c r="D21" s="71" t="s">
        <v>162</v>
      </c>
      <c r="E21" s="71"/>
      <c r="F21" s="69">
        <v>46</v>
      </c>
      <c r="G21" s="76">
        <f>F21/SUM(F11:F29)</f>
        <v>0.18253968253968253</v>
      </c>
    </row>
    <row r="22" spans="1:7">
      <c r="A22" s="66"/>
      <c r="B22" s="55" t="s">
        <v>94</v>
      </c>
      <c r="C22" s="55" t="s">
        <v>35</v>
      </c>
      <c r="D22" s="71" t="s">
        <v>163</v>
      </c>
      <c r="E22" s="71"/>
      <c r="F22" s="69">
        <v>16</v>
      </c>
      <c r="G22" s="76">
        <f>F22/SUM(F11:F29)</f>
        <v>6.3492063492063489E-2</v>
      </c>
    </row>
    <row r="23" spans="1:7">
      <c r="A23" s="66"/>
      <c r="B23" s="55" t="s">
        <v>94</v>
      </c>
      <c r="C23" s="55" t="s">
        <v>35</v>
      </c>
      <c r="D23" s="71" t="s">
        <v>164</v>
      </c>
      <c r="E23" s="71"/>
      <c r="F23" s="69">
        <v>0</v>
      </c>
      <c r="G23" s="76">
        <f>F23/SUM(F11:F29)</f>
        <v>0</v>
      </c>
    </row>
    <row r="24" spans="1:7" ht="15" customHeight="1">
      <c r="A24" s="66"/>
      <c r="B24" s="55" t="s">
        <v>94</v>
      </c>
      <c r="C24" s="55" t="s">
        <v>35</v>
      </c>
      <c r="D24" s="71" t="s">
        <v>165</v>
      </c>
      <c r="E24" s="71"/>
      <c r="F24" s="69">
        <v>0</v>
      </c>
      <c r="G24" s="76">
        <f>F24/SUM(F11:F29)</f>
        <v>0</v>
      </c>
    </row>
    <row r="25" spans="1:7">
      <c r="A25" s="66"/>
      <c r="B25" s="55" t="s">
        <v>94</v>
      </c>
      <c r="C25" s="55" t="s">
        <v>35</v>
      </c>
      <c r="D25" s="71" t="s">
        <v>166</v>
      </c>
      <c r="E25" s="71"/>
      <c r="F25" s="69">
        <v>0</v>
      </c>
      <c r="G25" s="76">
        <f>F25/SUM(F11:F29)</f>
        <v>0</v>
      </c>
    </row>
    <row r="26" spans="1:7">
      <c r="A26" s="66"/>
      <c r="B26" s="55" t="s">
        <v>94</v>
      </c>
      <c r="C26" s="55" t="s">
        <v>35</v>
      </c>
      <c r="D26" s="71" t="s">
        <v>167</v>
      </c>
      <c r="E26" s="71"/>
      <c r="F26" s="69">
        <v>0</v>
      </c>
      <c r="G26" s="76">
        <f>F26/SUM(F11:F29)</f>
        <v>0</v>
      </c>
    </row>
    <row r="27" spans="1:7">
      <c r="A27" s="66"/>
      <c r="B27" s="55" t="s">
        <v>94</v>
      </c>
      <c r="C27" s="55" t="s">
        <v>35</v>
      </c>
      <c r="D27" s="71" t="s">
        <v>168</v>
      </c>
      <c r="E27" s="71"/>
      <c r="F27" s="69">
        <v>0</v>
      </c>
      <c r="G27" s="76">
        <f>F27/SUM(F11:F29)</f>
        <v>0</v>
      </c>
    </row>
    <row r="28" spans="1:7">
      <c r="A28" s="66"/>
      <c r="B28" s="55" t="s">
        <v>94</v>
      </c>
      <c r="C28" s="55" t="s">
        <v>35</v>
      </c>
      <c r="D28" s="71" t="s">
        <v>169</v>
      </c>
      <c r="E28" s="71"/>
      <c r="F28" s="69">
        <v>148</v>
      </c>
      <c r="G28" s="76">
        <f>F28/SUM(F11:F29)</f>
        <v>0.58730158730158732</v>
      </c>
    </row>
    <row r="29" spans="1:7">
      <c r="A29" s="66"/>
      <c r="B29" s="55" t="s">
        <v>94</v>
      </c>
      <c r="C29" s="55" t="s">
        <v>35</v>
      </c>
      <c r="D29" s="71" t="s">
        <v>170</v>
      </c>
      <c r="E29" s="71"/>
      <c r="F29" s="69">
        <v>0</v>
      </c>
      <c r="G29" s="76">
        <f>F29/SUM(F11:F29)</f>
        <v>0</v>
      </c>
    </row>
    <row r="30" spans="1:7">
      <c r="A30" s="66"/>
      <c r="B30" s="55" t="s">
        <v>94</v>
      </c>
      <c r="C30" s="55" t="s">
        <v>52</v>
      </c>
      <c r="D30" s="71" t="s">
        <v>152</v>
      </c>
      <c r="E30" s="71"/>
      <c r="F30" s="69">
        <v>0</v>
      </c>
      <c r="G30" s="76">
        <f>F30/SUM(F30:F48)</f>
        <v>0</v>
      </c>
    </row>
    <row r="31" spans="1:7">
      <c r="A31" s="66"/>
      <c r="B31" s="55" t="s">
        <v>94</v>
      </c>
      <c r="C31" s="55" t="s">
        <v>52</v>
      </c>
      <c r="D31" s="71" t="s">
        <v>153</v>
      </c>
      <c r="E31" s="71"/>
      <c r="F31" s="69">
        <v>0</v>
      </c>
      <c r="G31" s="76">
        <f>F31/SUM(F30:F48)</f>
        <v>0</v>
      </c>
    </row>
    <row r="32" spans="1:7">
      <c r="A32" s="66"/>
      <c r="B32" s="55" t="s">
        <v>94</v>
      </c>
      <c r="C32" s="55" t="s">
        <v>52</v>
      </c>
      <c r="D32" s="71" t="s">
        <v>154</v>
      </c>
      <c r="E32" s="71"/>
      <c r="F32" s="69">
        <v>25</v>
      </c>
      <c r="G32" s="76">
        <f>F32/SUM(F30:F48)</f>
        <v>0.29069767441860467</v>
      </c>
    </row>
    <row r="33" spans="1:7">
      <c r="A33" s="66"/>
      <c r="B33" s="55" t="s">
        <v>94</v>
      </c>
      <c r="C33" s="55" t="s">
        <v>52</v>
      </c>
      <c r="D33" s="71" t="s">
        <v>155</v>
      </c>
      <c r="E33" s="71"/>
      <c r="F33" s="69">
        <v>0</v>
      </c>
      <c r="G33" s="76">
        <f>F33/SUM(F30:F48)</f>
        <v>0</v>
      </c>
    </row>
    <row r="34" spans="1:7">
      <c r="A34" s="66"/>
      <c r="B34" s="55" t="s">
        <v>94</v>
      </c>
      <c r="C34" s="55" t="s">
        <v>52</v>
      </c>
      <c r="D34" s="71" t="s">
        <v>156</v>
      </c>
      <c r="E34" s="71"/>
      <c r="F34" s="69">
        <v>0</v>
      </c>
      <c r="G34" s="76">
        <f>F34/SUM(F30:F48)</f>
        <v>0</v>
      </c>
    </row>
    <row r="35" spans="1:7">
      <c r="A35" s="66"/>
      <c r="B35" s="55" t="s">
        <v>94</v>
      </c>
      <c r="C35" s="55" t="s">
        <v>52</v>
      </c>
      <c r="D35" s="71" t="s">
        <v>157</v>
      </c>
      <c r="E35" s="71"/>
      <c r="F35" s="69">
        <v>0</v>
      </c>
      <c r="G35" s="76">
        <f>F35/SUM(F30:F48)</f>
        <v>0</v>
      </c>
    </row>
    <row r="36" spans="1:7">
      <c r="A36" s="66"/>
      <c r="B36" s="55" t="s">
        <v>94</v>
      </c>
      <c r="C36" s="55" t="s">
        <v>52</v>
      </c>
      <c r="D36" s="71" t="s">
        <v>158</v>
      </c>
      <c r="E36" s="71"/>
      <c r="F36" s="69">
        <v>5</v>
      </c>
      <c r="G36" s="76">
        <f>F36/SUM((F30:F48))</f>
        <v>5.8139534883720929E-2</v>
      </c>
    </row>
    <row r="37" spans="1:7">
      <c r="A37" s="66"/>
      <c r="B37" s="55" t="s">
        <v>94</v>
      </c>
      <c r="C37" s="55" t="s">
        <v>52</v>
      </c>
      <c r="D37" s="71" t="s">
        <v>159</v>
      </c>
      <c r="E37" s="71"/>
      <c r="F37" s="69">
        <v>0</v>
      </c>
      <c r="G37" s="76">
        <f>F37/SUM(F30:F48)</f>
        <v>0</v>
      </c>
    </row>
    <row r="38" spans="1:7">
      <c r="A38" s="66"/>
      <c r="B38" s="55" t="s">
        <v>94</v>
      </c>
      <c r="C38" s="55" t="s">
        <v>52</v>
      </c>
      <c r="D38" s="71" t="s">
        <v>160</v>
      </c>
      <c r="E38" s="71"/>
      <c r="F38" s="69">
        <v>0</v>
      </c>
      <c r="G38" s="76">
        <f>F38/SUM(F30:F48)</f>
        <v>0</v>
      </c>
    </row>
    <row r="39" spans="1:7">
      <c r="A39" s="66"/>
      <c r="B39" s="55" t="s">
        <v>94</v>
      </c>
      <c r="C39" s="55" t="s">
        <v>52</v>
      </c>
      <c r="D39" s="71" t="s">
        <v>161</v>
      </c>
      <c r="E39" s="71"/>
      <c r="F39" s="69">
        <v>0</v>
      </c>
      <c r="G39" s="76">
        <f>F39/SUM(F30:F48)</f>
        <v>0</v>
      </c>
    </row>
    <row r="40" spans="1:7">
      <c r="A40" s="66"/>
      <c r="B40" s="55" t="s">
        <v>94</v>
      </c>
      <c r="C40" s="55" t="s">
        <v>52</v>
      </c>
      <c r="D40" s="71" t="s">
        <v>162</v>
      </c>
      <c r="E40" s="71"/>
      <c r="F40" s="69">
        <v>32</v>
      </c>
      <c r="G40" s="76">
        <f>F40/SUM(F30:F48)</f>
        <v>0.37209302325581395</v>
      </c>
    </row>
    <row r="41" spans="1:7">
      <c r="A41" s="66"/>
      <c r="B41" s="55" t="s">
        <v>94</v>
      </c>
      <c r="C41" s="55" t="s">
        <v>52</v>
      </c>
      <c r="D41" s="71" t="s">
        <v>163</v>
      </c>
      <c r="E41" s="71"/>
      <c r="F41" s="69">
        <v>0</v>
      </c>
      <c r="G41" s="76">
        <f>F41/SUM(F30:F48)</f>
        <v>0</v>
      </c>
    </row>
    <row r="42" spans="1:7">
      <c r="A42" s="66"/>
      <c r="B42" s="55" t="s">
        <v>94</v>
      </c>
      <c r="C42" s="55" t="s">
        <v>52</v>
      </c>
      <c r="D42" s="71" t="s">
        <v>164</v>
      </c>
      <c r="E42" s="71"/>
      <c r="F42" s="69">
        <v>0</v>
      </c>
      <c r="G42" s="76">
        <f>F42/SUM(F30:F48)</f>
        <v>0</v>
      </c>
    </row>
    <row r="43" spans="1:7">
      <c r="A43" s="66"/>
      <c r="B43" s="55" t="s">
        <v>94</v>
      </c>
      <c r="C43" s="55" t="s">
        <v>52</v>
      </c>
      <c r="D43" s="71" t="s">
        <v>165</v>
      </c>
      <c r="E43" s="71"/>
      <c r="F43" s="69">
        <v>0</v>
      </c>
      <c r="G43" s="76">
        <f>F43/SUM(F30:F48)</f>
        <v>0</v>
      </c>
    </row>
    <row r="44" spans="1:7">
      <c r="A44" s="66"/>
      <c r="B44" s="55" t="s">
        <v>94</v>
      </c>
      <c r="C44" s="55" t="s">
        <v>52</v>
      </c>
      <c r="D44" s="71" t="s">
        <v>166</v>
      </c>
      <c r="E44" s="71"/>
      <c r="F44" s="69">
        <v>0</v>
      </c>
      <c r="G44" s="76">
        <f>F44/SUM(F30:F48)</f>
        <v>0</v>
      </c>
    </row>
    <row r="45" spans="1:7">
      <c r="A45" s="66"/>
      <c r="B45" s="55" t="s">
        <v>94</v>
      </c>
      <c r="C45" s="55" t="s">
        <v>52</v>
      </c>
      <c r="D45" s="71" t="s">
        <v>167</v>
      </c>
      <c r="E45" s="71"/>
      <c r="F45" s="69">
        <v>0</v>
      </c>
      <c r="G45" s="76">
        <f>F45/SUM(F30:F48)</f>
        <v>0</v>
      </c>
    </row>
    <row r="46" spans="1:7">
      <c r="A46" s="66"/>
      <c r="B46" s="55" t="s">
        <v>94</v>
      </c>
      <c r="C46" s="55" t="s">
        <v>52</v>
      </c>
      <c r="D46" s="71" t="s">
        <v>168</v>
      </c>
      <c r="E46" s="71"/>
      <c r="F46" s="69">
        <v>0</v>
      </c>
      <c r="G46" s="76">
        <f>F46/SUM(F30:F48)</f>
        <v>0</v>
      </c>
    </row>
    <row r="47" spans="1:7">
      <c r="A47" s="66"/>
      <c r="B47" s="55" t="s">
        <v>94</v>
      </c>
      <c r="C47" s="55" t="s">
        <v>52</v>
      </c>
      <c r="D47" s="71" t="s">
        <v>169</v>
      </c>
      <c r="E47" s="71"/>
      <c r="F47" s="69">
        <v>24</v>
      </c>
      <c r="G47" s="76">
        <f>F47/SUM(F30:F48)</f>
        <v>0.27906976744186046</v>
      </c>
    </row>
    <row r="48" spans="1:7">
      <c r="A48" s="66"/>
      <c r="B48" s="55" t="s">
        <v>94</v>
      </c>
      <c r="C48" s="55" t="s">
        <v>52</v>
      </c>
      <c r="D48" s="71" t="s">
        <v>170</v>
      </c>
      <c r="E48" s="71"/>
      <c r="F48" s="69">
        <v>0</v>
      </c>
      <c r="G48" s="76">
        <f>F48/SUM(F30:F48)</f>
        <v>0</v>
      </c>
    </row>
    <row r="49" spans="1:7">
      <c r="A49" s="66"/>
      <c r="B49" s="55" t="s">
        <v>94</v>
      </c>
      <c r="C49" s="55" t="s">
        <v>53</v>
      </c>
      <c r="D49" s="71" t="s">
        <v>152</v>
      </c>
      <c r="E49" s="71"/>
      <c r="F49" s="69">
        <v>0</v>
      </c>
      <c r="G49" s="76">
        <f>F49/SUM(F49:F67)</f>
        <v>0</v>
      </c>
    </row>
    <row r="50" spans="1:7">
      <c r="A50" s="66"/>
      <c r="B50" s="55" t="s">
        <v>94</v>
      </c>
      <c r="C50" s="55" t="s">
        <v>53</v>
      </c>
      <c r="D50" s="71" t="s">
        <v>153</v>
      </c>
      <c r="E50" s="71"/>
      <c r="F50" s="69">
        <v>2</v>
      </c>
      <c r="G50" s="76">
        <f>F50/SUM(F49:F67)</f>
        <v>1.11731843575419E-2</v>
      </c>
    </row>
    <row r="51" spans="1:7">
      <c r="A51" s="66"/>
      <c r="B51" s="55" t="s">
        <v>94</v>
      </c>
      <c r="C51" s="55" t="s">
        <v>53</v>
      </c>
      <c r="D51" s="71" t="s">
        <v>154</v>
      </c>
      <c r="E51" s="71"/>
      <c r="F51" s="69">
        <v>5</v>
      </c>
      <c r="G51" s="76">
        <f>F51/SUM(F49:F67)</f>
        <v>2.7932960893854747E-2</v>
      </c>
    </row>
    <row r="52" spans="1:7">
      <c r="A52" s="66"/>
      <c r="B52" s="55" t="s">
        <v>94</v>
      </c>
      <c r="C52" s="55" t="s">
        <v>53</v>
      </c>
      <c r="D52" s="71" t="s">
        <v>155</v>
      </c>
      <c r="E52" s="71"/>
      <c r="F52" s="69">
        <v>0</v>
      </c>
      <c r="G52" s="76">
        <f>F52/SUM(F49:F67)</f>
        <v>0</v>
      </c>
    </row>
    <row r="53" spans="1:7">
      <c r="A53" s="66"/>
      <c r="B53" s="55" t="s">
        <v>94</v>
      </c>
      <c r="C53" s="55" t="s">
        <v>53</v>
      </c>
      <c r="D53" s="71" t="s">
        <v>156</v>
      </c>
      <c r="E53" s="71"/>
      <c r="F53" s="69">
        <v>0</v>
      </c>
      <c r="G53" s="76">
        <f>F53/SUM(F49:F67)</f>
        <v>0</v>
      </c>
    </row>
    <row r="54" spans="1:7">
      <c r="A54" s="66"/>
      <c r="B54" s="55" t="s">
        <v>94</v>
      </c>
      <c r="C54" s="55" t="s">
        <v>53</v>
      </c>
      <c r="D54" s="71" t="s">
        <v>157</v>
      </c>
      <c r="E54" s="71"/>
      <c r="F54" s="69">
        <v>4</v>
      </c>
      <c r="G54" s="76">
        <f>F54/SUM(F49:F67)</f>
        <v>2.23463687150838E-2</v>
      </c>
    </row>
    <row r="55" spans="1:7">
      <c r="A55" s="66"/>
      <c r="B55" s="55" t="s">
        <v>94</v>
      </c>
      <c r="C55" s="55" t="s">
        <v>53</v>
      </c>
      <c r="D55" s="71" t="s">
        <v>158</v>
      </c>
      <c r="E55" s="71"/>
      <c r="F55" s="69">
        <v>0</v>
      </c>
      <c r="G55" s="76">
        <f>F55/SUM(F49:F67)</f>
        <v>0</v>
      </c>
    </row>
    <row r="56" spans="1:7">
      <c r="A56" s="66"/>
      <c r="B56" s="55" t="s">
        <v>94</v>
      </c>
      <c r="C56" s="55" t="s">
        <v>53</v>
      </c>
      <c r="D56" s="71" t="s">
        <v>159</v>
      </c>
      <c r="E56" s="71"/>
      <c r="F56" s="69">
        <v>1</v>
      </c>
      <c r="G56" s="76">
        <f>F56/SUM(F49:F67)</f>
        <v>5.5865921787709499E-3</v>
      </c>
    </row>
    <row r="57" spans="1:7" ht="15" customHeight="1">
      <c r="A57" s="66"/>
      <c r="B57" s="55" t="s">
        <v>94</v>
      </c>
      <c r="C57" s="55" t="s">
        <v>53</v>
      </c>
      <c r="D57" s="71" t="s">
        <v>160</v>
      </c>
      <c r="E57" s="71"/>
      <c r="F57" s="69">
        <v>4</v>
      </c>
      <c r="G57" s="76">
        <f>F57/SUM(F49:F67)</f>
        <v>2.23463687150838E-2</v>
      </c>
    </row>
    <row r="58" spans="1:7" ht="15" customHeight="1">
      <c r="A58" s="66"/>
      <c r="B58" s="55" t="s">
        <v>94</v>
      </c>
      <c r="C58" s="55" t="s">
        <v>53</v>
      </c>
      <c r="D58" s="71" t="s">
        <v>161</v>
      </c>
      <c r="E58" s="71"/>
      <c r="F58" s="69">
        <v>0</v>
      </c>
      <c r="G58" s="76">
        <f>F58/SUM(F49:F67)</f>
        <v>0</v>
      </c>
    </row>
    <row r="59" spans="1:7" ht="15" customHeight="1">
      <c r="A59" s="66"/>
      <c r="B59" s="55" t="s">
        <v>94</v>
      </c>
      <c r="C59" s="55" t="s">
        <v>53</v>
      </c>
      <c r="D59" s="71" t="s">
        <v>162</v>
      </c>
      <c r="E59" s="71"/>
      <c r="F59" s="69">
        <v>156</v>
      </c>
      <c r="G59" s="76">
        <f>F59/SUM(F49:F67)</f>
        <v>0.87150837988826813</v>
      </c>
    </row>
    <row r="60" spans="1:7" ht="15" customHeight="1">
      <c r="A60" s="66"/>
      <c r="B60" s="55" t="s">
        <v>94</v>
      </c>
      <c r="C60" s="55" t="s">
        <v>53</v>
      </c>
      <c r="D60" s="71" t="s">
        <v>163</v>
      </c>
      <c r="E60" s="71"/>
      <c r="F60" s="69">
        <v>0</v>
      </c>
      <c r="G60" s="76">
        <f>F60/SUM(F49:F67)</f>
        <v>0</v>
      </c>
    </row>
    <row r="61" spans="1:7" ht="15" customHeight="1">
      <c r="A61" s="66"/>
      <c r="B61" s="55" t="s">
        <v>94</v>
      </c>
      <c r="C61" s="55" t="s">
        <v>53</v>
      </c>
      <c r="D61" s="71" t="s">
        <v>164</v>
      </c>
      <c r="E61" s="71"/>
      <c r="F61" s="69">
        <v>0</v>
      </c>
      <c r="G61" s="76">
        <f>F61/SUM(F49:F67)</f>
        <v>0</v>
      </c>
    </row>
    <row r="62" spans="1:7" ht="15" customHeight="1">
      <c r="A62" s="66"/>
      <c r="B62" s="55" t="s">
        <v>94</v>
      </c>
      <c r="C62" s="55" t="s">
        <v>53</v>
      </c>
      <c r="D62" s="71" t="s">
        <v>165</v>
      </c>
      <c r="E62" s="71"/>
      <c r="F62" s="69">
        <v>4</v>
      </c>
      <c r="G62" s="76">
        <f>F62/SUM(F49:F67)</f>
        <v>2.23463687150838E-2</v>
      </c>
    </row>
    <row r="63" spans="1:7" ht="15" customHeight="1">
      <c r="A63" s="66"/>
      <c r="B63" s="55" t="s">
        <v>94</v>
      </c>
      <c r="C63" s="55" t="s">
        <v>53</v>
      </c>
      <c r="D63" s="71" t="s">
        <v>166</v>
      </c>
      <c r="E63" s="71"/>
      <c r="F63" s="69">
        <v>2</v>
      </c>
      <c r="G63" s="76">
        <f>F63/SUM(F49:F67)</f>
        <v>1.11731843575419E-2</v>
      </c>
    </row>
    <row r="64" spans="1:7" ht="15" customHeight="1">
      <c r="A64" s="66"/>
      <c r="B64" s="55" t="s">
        <v>94</v>
      </c>
      <c r="C64" s="55" t="s">
        <v>53</v>
      </c>
      <c r="D64" s="71" t="s">
        <v>167</v>
      </c>
      <c r="E64" s="71"/>
      <c r="F64" s="69">
        <v>0</v>
      </c>
      <c r="G64" s="76">
        <f>F64/SUM(F49:F67)</f>
        <v>0</v>
      </c>
    </row>
    <row r="65" spans="1:7" ht="15" customHeight="1">
      <c r="A65" s="66"/>
      <c r="B65" s="55" t="s">
        <v>94</v>
      </c>
      <c r="C65" s="55" t="s">
        <v>53</v>
      </c>
      <c r="D65" s="71" t="s">
        <v>168</v>
      </c>
      <c r="E65" s="71"/>
      <c r="F65" s="69">
        <v>1</v>
      </c>
      <c r="G65" s="76">
        <f>F65/SUM(F49:F67)</f>
        <v>5.5865921787709499E-3</v>
      </c>
    </row>
    <row r="66" spans="1:7" ht="15" customHeight="1">
      <c r="A66" s="66"/>
      <c r="B66" s="55" t="s">
        <v>94</v>
      </c>
      <c r="C66" s="55" t="s">
        <v>53</v>
      </c>
      <c r="D66" s="71" t="s">
        <v>169</v>
      </c>
      <c r="E66" s="71"/>
      <c r="F66" s="69">
        <v>0</v>
      </c>
      <c r="G66" s="76">
        <f>F66/SUM(F49:F67)</f>
        <v>0</v>
      </c>
    </row>
    <row r="67" spans="1:7" ht="15" customHeight="1">
      <c r="A67" s="66"/>
      <c r="B67" s="55" t="s">
        <v>94</v>
      </c>
      <c r="C67" s="55" t="s">
        <v>53</v>
      </c>
      <c r="D67" s="71" t="s">
        <v>170</v>
      </c>
      <c r="E67" s="71"/>
      <c r="F67" s="69">
        <v>0</v>
      </c>
      <c r="G67" s="76">
        <f>F67/SUM(F49:F67)</f>
        <v>0</v>
      </c>
    </row>
    <row r="68" spans="1:7" ht="15" customHeight="1">
      <c r="A68" s="66"/>
      <c r="B68" s="55" t="s">
        <v>94</v>
      </c>
      <c r="C68" s="55" t="s">
        <v>54</v>
      </c>
      <c r="D68" s="71" t="s">
        <v>152</v>
      </c>
      <c r="E68" s="71"/>
      <c r="F68" s="69">
        <v>0</v>
      </c>
      <c r="G68" s="76">
        <f>F68/SUM(F68:F86)</f>
        <v>0</v>
      </c>
    </row>
    <row r="69" spans="1:7" ht="15" customHeight="1">
      <c r="A69" s="66"/>
      <c r="B69" s="55" t="s">
        <v>94</v>
      </c>
      <c r="C69" s="55" t="s">
        <v>54</v>
      </c>
      <c r="D69" s="71" t="s">
        <v>153</v>
      </c>
      <c r="E69" s="71"/>
      <c r="F69" s="69">
        <v>0</v>
      </c>
      <c r="G69" s="76">
        <f>F69/SUM(F68:F86)</f>
        <v>0</v>
      </c>
    </row>
    <row r="70" spans="1:7" ht="15" customHeight="1">
      <c r="A70" s="66"/>
      <c r="B70" s="55" t="s">
        <v>94</v>
      </c>
      <c r="C70" s="55" t="s">
        <v>54</v>
      </c>
      <c r="D70" s="71" t="s">
        <v>154</v>
      </c>
      <c r="E70" s="71"/>
      <c r="F70" s="69">
        <v>6</v>
      </c>
      <c r="G70" s="76">
        <f>F70/SUM(F68:F86)</f>
        <v>5.5045871559633031E-2</v>
      </c>
    </row>
    <row r="71" spans="1:7" ht="15" customHeight="1">
      <c r="A71" s="66"/>
      <c r="B71" s="55" t="s">
        <v>94</v>
      </c>
      <c r="C71" s="55" t="s">
        <v>54</v>
      </c>
      <c r="D71" s="71" t="s">
        <v>155</v>
      </c>
      <c r="E71" s="71"/>
      <c r="F71" s="69">
        <v>0</v>
      </c>
      <c r="G71" s="76">
        <f>F71/SUM(F68:F86)</f>
        <v>0</v>
      </c>
    </row>
    <row r="72" spans="1:7" ht="15" customHeight="1">
      <c r="A72" s="66"/>
      <c r="B72" s="55" t="s">
        <v>94</v>
      </c>
      <c r="C72" s="55" t="s">
        <v>54</v>
      </c>
      <c r="D72" s="71" t="s">
        <v>156</v>
      </c>
      <c r="E72" s="71"/>
      <c r="F72" s="69">
        <v>0</v>
      </c>
      <c r="G72" s="76">
        <f>F72/SUM(F68:F86)</f>
        <v>0</v>
      </c>
    </row>
    <row r="73" spans="1:7" ht="15" customHeight="1">
      <c r="A73" s="66"/>
      <c r="B73" s="55" t="s">
        <v>94</v>
      </c>
      <c r="C73" s="55" t="s">
        <v>54</v>
      </c>
      <c r="D73" s="71" t="s">
        <v>157</v>
      </c>
      <c r="E73" s="71"/>
      <c r="F73" s="69">
        <v>0</v>
      </c>
      <c r="G73" s="76">
        <f>F73/SUM(F68:F86)</f>
        <v>0</v>
      </c>
    </row>
    <row r="74" spans="1:7" ht="15" customHeight="1">
      <c r="A74" s="66"/>
      <c r="B74" s="55" t="s">
        <v>94</v>
      </c>
      <c r="C74" s="55" t="s">
        <v>54</v>
      </c>
      <c r="D74" s="71" t="s">
        <v>158</v>
      </c>
      <c r="E74" s="71"/>
      <c r="F74" s="69">
        <v>9</v>
      </c>
      <c r="G74" s="76">
        <f>F74/SUM(F68:F86)</f>
        <v>8.2568807339449546E-2</v>
      </c>
    </row>
    <row r="75" spans="1:7" ht="15" customHeight="1">
      <c r="A75" s="66"/>
      <c r="B75" s="55" t="s">
        <v>94</v>
      </c>
      <c r="C75" s="55" t="s">
        <v>54</v>
      </c>
      <c r="D75" s="71" t="s">
        <v>159</v>
      </c>
      <c r="E75" s="71"/>
      <c r="F75" s="69">
        <v>0</v>
      </c>
      <c r="G75" s="76">
        <f>F75/SUM(F68:F86)</f>
        <v>0</v>
      </c>
    </row>
    <row r="76" spans="1:7" ht="15" customHeight="1">
      <c r="A76" s="66"/>
      <c r="B76" s="55" t="s">
        <v>94</v>
      </c>
      <c r="C76" s="55" t="s">
        <v>54</v>
      </c>
      <c r="D76" s="71" t="s">
        <v>160</v>
      </c>
      <c r="E76" s="71"/>
      <c r="F76" s="69">
        <v>0</v>
      </c>
      <c r="G76" s="76">
        <f>F76/SUM(F68:F86)</f>
        <v>0</v>
      </c>
    </row>
    <row r="77" spans="1:7" ht="15" customHeight="1">
      <c r="A77" s="66"/>
      <c r="B77" s="55" t="s">
        <v>94</v>
      </c>
      <c r="C77" s="55" t="s">
        <v>54</v>
      </c>
      <c r="D77" s="71" t="s">
        <v>161</v>
      </c>
      <c r="E77" s="71"/>
      <c r="F77" s="69">
        <v>0</v>
      </c>
      <c r="G77" s="76">
        <f>F77/SUM(F68:F86)</f>
        <v>0</v>
      </c>
    </row>
    <row r="78" spans="1:7" ht="15" customHeight="1">
      <c r="A78" s="66"/>
      <c r="B78" s="55" t="s">
        <v>94</v>
      </c>
      <c r="C78" s="55" t="s">
        <v>54</v>
      </c>
      <c r="D78" s="71" t="s">
        <v>162</v>
      </c>
      <c r="E78" s="71"/>
      <c r="F78" s="69">
        <v>39</v>
      </c>
      <c r="G78" s="76">
        <f>F78/SUM(F68:F86)</f>
        <v>0.3577981651376147</v>
      </c>
    </row>
    <row r="79" spans="1:7" ht="15" customHeight="1">
      <c r="A79" s="66"/>
      <c r="B79" s="55" t="s">
        <v>94</v>
      </c>
      <c r="C79" s="55" t="s">
        <v>54</v>
      </c>
      <c r="D79" s="71" t="s">
        <v>163</v>
      </c>
      <c r="E79" s="71"/>
      <c r="F79" s="69">
        <v>26</v>
      </c>
      <c r="G79" s="76">
        <f>F79/SUM(F68:F86)</f>
        <v>0.23853211009174313</v>
      </c>
    </row>
    <row r="80" spans="1:7" ht="15" customHeight="1">
      <c r="A80" s="66"/>
      <c r="B80" s="55" t="s">
        <v>94</v>
      </c>
      <c r="C80" s="55" t="s">
        <v>54</v>
      </c>
      <c r="D80" s="71" t="s">
        <v>164</v>
      </c>
      <c r="E80" s="71"/>
      <c r="F80" s="69">
        <v>0</v>
      </c>
      <c r="G80" s="76">
        <f>F80/SUM(F68:F86)</f>
        <v>0</v>
      </c>
    </row>
    <row r="81" spans="1:7" ht="15" customHeight="1">
      <c r="A81" s="66"/>
      <c r="B81" s="55" t="s">
        <v>94</v>
      </c>
      <c r="C81" s="55" t="s">
        <v>54</v>
      </c>
      <c r="D81" s="71" t="s">
        <v>165</v>
      </c>
      <c r="E81" s="71"/>
      <c r="F81" s="69">
        <v>0</v>
      </c>
      <c r="G81" s="76">
        <f>F81/SUM(F68:F86)</f>
        <v>0</v>
      </c>
    </row>
    <row r="82" spans="1:7" ht="15" customHeight="1">
      <c r="A82" s="66"/>
      <c r="B82" s="55" t="s">
        <v>94</v>
      </c>
      <c r="C82" s="55" t="s">
        <v>54</v>
      </c>
      <c r="D82" s="71" t="s">
        <v>166</v>
      </c>
      <c r="E82" s="71"/>
      <c r="F82" s="69">
        <v>0</v>
      </c>
      <c r="G82" s="76">
        <f>F82/SUM(F68:F86)</f>
        <v>0</v>
      </c>
    </row>
    <row r="83" spans="1:7" ht="15" customHeight="1">
      <c r="A83" s="66"/>
      <c r="B83" s="55" t="s">
        <v>94</v>
      </c>
      <c r="C83" s="55" t="s">
        <v>54</v>
      </c>
      <c r="D83" s="71" t="s">
        <v>167</v>
      </c>
      <c r="E83" s="71"/>
      <c r="F83" s="69">
        <v>0</v>
      </c>
      <c r="G83" s="76">
        <f>F83/SUM(F68:F86)</f>
        <v>0</v>
      </c>
    </row>
    <row r="84" spans="1:7" ht="15" customHeight="1">
      <c r="A84" s="66"/>
      <c r="B84" s="55" t="s">
        <v>94</v>
      </c>
      <c r="C84" s="55" t="s">
        <v>54</v>
      </c>
      <c r="D84" s="71" t="s">
        <v>168</v>
      </c>
      <c r="E84" s="71"/>
      <c r="F84" s="69">
        <v>0</v>
      </c>
      <c r="G84" s="76">
        <f>F84/SUM(F68:F86)</f>
        <v>0</v>
      </c>
    </row>
    <row r="85" spans="1:7" ht="15" customHeight="1">
      <c r="A85" s="66"/>
      <c r="B85" s="55" t="s">
        <v>94</v>
      </c>
      <c r="C85" s="55" t="s">
        <v>54</v>
      </c>
      <c r="D85" s="71" t="s">
        <v>169</v>
      </c>
      <c r="E85" s="71"/>
      <c r="F85" s="69">
        <v>29</v>
      </c>
      <c r="G85" s="76">
        <f>F85/SUM(F68:F86)</f>
        <v>0.26605504587155965</v>
      </c>
    </row>
    <row r="86" spans="1:7" ht="15" customHeight="1">
      <c r="A86" s="66"/>
      <c r="B86" s="55" t="s">
        <v>94</v>
      </c>
      <c r="C86" s="55" t="s">
        <v>54</v>
      </c>
      <c r="D86" s="71" t="s">
        <v>170</v>
      </c>
      <c r="E86" s="71"/>
      <c r="F86" s="69">
        <v>0</v>
      </c>
      <c r="G86" s="76">
        <f>F86/SUM(F68:F86)</f>
        <v>0</v>
      </c>
    </row>
    <row r="87" spans="1:7" ht="15" customHeight="1">
      <c r="A87" s="66"/>
      <c r="B87" s="66" t="s">
        <v>95</v>
      </c>
      <c r="C87" s="55" t="s">
        <v>35</v>
      </c>
      <c r="D87" s="55" t="s">
        <v>152</v>
      </c>
      <c r="E87" s="55"/>
      <c r="F87" s="61">
        <v>98</v>
      </c>
      <c r="G87" s="67">
        <f>(F87/SUM(F87:F105))</f>
        <v>2.5932786451442182E-2</v>
      </c>
    </row>
    <row r="88" spans="1:7" ht="15" customHeight="1">
      <c r="A88" s="66"/>
      <c r="B88" s="66" t="s">
        <v>95</v>
      </c>
      <c r="C88" s="55" t="s">
        <v>35</v>
      </c>
      <c r="D88" s="55" t="s">
        <v>153</v>
      </c>
      <c r="E88" s="55"/>
      <c r="F88" s="61">
        <v>0</v>
      </c>
      <c r="G88" s="67">
        <f>(F88/SUM(F87:F105))</f>
        <v>0</v>
      </c>
    </row>
    <row r="89" spans="1:7" ht="15" customHeight="1">
      <c r="A89" s="66"/>
      <c r="B89" s="66" t="s">
        <v>95</v>
      </c>
      <c r="C89" s="55" t="s">
        <v>35</v>
      </c>
      <c r="D89" s="55" t="s">
        <v>154</v>
      </c>
      <c r="E89" s="55"/>
      <c r="F89" s="61">
        <v>98</v>
      </c>
      <c r="G89" s="67">
        <f>(F89/SUM(F87:F105))</f>
        <v>2.5932786451442182E-2</v>
      </c>
    </row>
    <row r="90" spans="1:7" ht="15" customHeight="1">
      <c r="A90" s="66"/>
      <c r="B90" s="66" t="s">
        <v>95</v>
      </c>
      <c r="C90" s="55" t="s">
        <v>35</v>
      </c>
      <c r="D90" s="55" t="s">
        <v>155</v>
      </c>
      <c r="E90" s="55"/>
      <c r="F90" s="61">
        <v>0</v>
      </c>
      <c r="G90" s="67">
        <f>(F90/SUM(F87:F105))</f>
        <v>0</v>
      </c>
    </row>
    <row r="91" spans="1:7" ht="15" customHeight="1">
      <c r="A91" s="66"/>
      <c r="B91" s="66" t="s">
        <v>95</v>
      </c>
      <c r="C91" s="55" t="s">
        <v>35</v>
      </c>
      <c r="D91" s="55" t="s">
        <v>156</v>
      </c>
      <c r="E91" s="55"/>
      <c r="F91" s="61">
        <v>0</v>
      </c>
      <c r="G91" s="67">
        <f>(F91/SUM(F87:F105))</f>
        <v>0</v>
      </c>
    </row>
    <row r="92" spans="1:7" ht="15" customHeight="1">
      <c r="A92" s="66"/>
      <c r="B92" s="66" t="s">
        <v>95</v>
      </c>
      <c r="C92" s="55" t="s">
        <v>35</v>
      </c>
      <c r="D92" s="55" t="s">
        <v>157</v>
      </c>
      <c r="E92" s="55"/>
      <c r="F92" s="61">
        <v>0</v>
      </c>
      <c r="G92" s="67">
        <f>(F92/SUM(F87:F105))</f>
        <v>0</v>
      </c>
    </row>
    <row r="93" spans="1:7" ht="15" customHeight="1">
      <c r="A93" s="66"/>
      <c r="B93" s="66" t="s">
        <v>95</v>
      </c>
      <c r="C93" s="55" t="s">
        <v>35</v>
      </c>
      <c r="D93" s="55" t="s">
        <v>158</v>
      </c>
      <c r="E93" s="55"/>
      <c r="F93" s="61">
        <v>14</v>
      </c>
      <c r="G93" s="67">
        <f>(F93/SUM(F87:F105))</f>
        <v>3.7046837787774543E-3</v>
      </c>
    </row>
    <row r="94" spans="1:7" ht="15" customHeight="1">
      <c r="A94" s="66"/>
      <c r="B94" s="66" t="s">
        <v>95</v>
      </c>
      <c r="C94" s="55" t="s">
        <v>35</v>
      </c>
      <c r="D94" s="55" t="s">
        <v>159</v>
      </c>
      <c r="E94" s="55"/>
      <c r="F94" s="61">
        <v>0</v>
      </c>
      <c r="G94" s="67">
        <f>(F94/SUM(F87:F105))</f>
        <v>0</v>
      </c>
    </row>
    <row r="95" spans="1:7" ht="15" customHeight="1">
      <c r="A95" s="66"/>
      <c r="B95" s="66" t="s">
        <v>95</v>
      </c>
      <c r="C95" s="55" t="s">
        <v>35</v>
      </c>
      <c r="D95" s="55" t="s">
        <v>160</v>
      </c>
      <c r="E95" s="55"/>
      <c r="F95" s="61">
        <v>0</v>
      </c>
      <c r="G95" s="67">
        <f>(F95/SUM(F87:F105))</f>
        <v>0</v>
      </c>
    </row>
    <row r="96" spans="1:7" ht="15" customHeight="1">
      <c r="A96" s="66"/>
      <c r="B96" s="66" t="s">
        <v>95</v>
      </c>
      <c r="C96" s="55" t="s">
        <v>35</v>
      </c>
      <c r="D96" s="55" t="s">
        <v>161</v>
      </c>
      <c r="E96" s="55"/>
      <c r="F96" s="61">
        <v>0</v>
      </c>
      <c r="G96" s="67">
        <f>(F96/SUM(F87:F105))</f>
        <v>0</v>
      </c>
    </row>
    <row r="97" spans="1:7" ht="15" customHeight="1">
      <c r="A97" s="66"/>
      <c r="B97" s="66" t="s">
        <v>95</v>
      </c>
      <c r="C97" s="55" t="s">
        <v>35</v>
      </c>
      <c r="D97" s="55" t="s">
        <v>162</v>
      </c>
      <c r="E97" s="55"/>
      <c r="F97" s="61">
        <v>299</v>
      </c>
      <c r="G97" s="67">
        <f>(F97/SUM(F87:F105))</f>
        <v>7.9121460703889923E-2</v>
      </c>
    </row>
    <row r="98" spans="1:7" ht="15" customHeight="1">
      <c r="A98" s="66"/>
      <c r="B98" s="66" t="s">
        <v>95</v>
      </c>
      <c r="C98" s="55" t="s">
        <v>35</v>
      </c>
      <c r="D98" s="55" t="s">
        <v>163</v>
      </c>
      <c r="E98" s="55"/>
      <c r="F98" s="61">
        <v>80</v>
      </c>
      <c r="G98" s="67">
        <f>(F98/SUM(F87:F105))</f>
        <v>2.1169621593014026E-2</v>
      </c>
    </row>
    <row r="99" spans="1:7" ht="15" customHeight="1">
      <c r="A99" s="66"/>
      <c r="B99" s="66" t="s">
        <v>95</v>
      </c>
      <c r="C99" s="55" t="s">
        <v>35</v>
      </c>
      <c r="D99" s="55" t="s">
        <v>164</v>
      </c>
      <c r="E99" s="55"/>
      <c r="F99" s="61">
        <v>0</v>
      </c>
      <c r="G99" s="67">
        <f>(F99/SUM(F87:F105))</f>
        <v>0</v>
      </c>
    </row>
    <row r="100" spans="1:7" ht="15" customHeight="1">
      <c r="A100" s="66"/>
      <c r="B100" s="66" t="s">
        <v>95</v>
      </c>
      <c r="C100" s="55" t="s">
        <v>35</v>
      </c>
      <c r="D100" s="55" t="s">
        <v>165</v>
      </c>
      <c r="E100" s="55"/>
      <c r="F100" s="61">
        <v>0</v>
      </c>
      <c r="G100" s="67">
        <f>(F100/SUM(F87:F105))</f>
        <v>0</v>
      </c>
    </row>
    <row r="101" spans="1:7" ht="15" customHeight="1">
      <c r="A101" s="66"/>
      <c r="B101" s="66" t="s">
        <v>95</v>
      </c>
      <c r="C101" s="55" t="s">
        <v>35</v>
      </c>
      <c r="D101" s="55" t="s">
        <v>166</v>
      </c>
      <c r="E101" s="55"/>
      <c r="F101" s="61">
        <v>0</v>
      </c>
      <c r="G101" s="67">
        <f>(F101/SUM(F87:F105))</f>
        <v>0</v>
      </c>
    </row>
    <row r="102" spans="1:7" ht="15" customHeight="1">
      <c r="A102" s="66"/>
      <c r="B102" s="66" t="s">
        <v>95</v>
      </c>
      <c r="C102" s="55" t="s">
        <v>35</v>
      </c>
      <c r="D102" s="55" t="s">
        <v>167</v>
      </c>
      <c r="E102" s="55"/>
      <c r="F102" s="61">
        <v>0</v>
      </c>
      <c r="G102" s="67">
        <f>(F102/SUM(F87:F105))</f>
        <v>0</v>
      </c>
    </row>
    <row r="103" spans="1:7" ht="15" customHeight="1">
      <c r="A103" s="66"/>
      <c r="B103" s="66" t="s">
        <v>95</v>
      </c>
      <c r="C103" s="55" t="s">
        <v>35</v>
      </c>
      <c r="D103" s="55" t="s">
        <v>168</v>
      </c>
      <c r="E103" s="55"/>
      <c r="F103" s="61">
        <v>0</v>
      </c>
      <c r="G103" s="67">
        <f>(F103/SUM(F87:F105))</f>
        <v>0</v>
      </c>
    </row>
    <row r="104" spans="1:7" ht="15" customHeight="1">
      <c r="A104" s="66"/>
      <c r="B104" s="66" t="s">
        <v>95</v>
      </c>
      <c r="C104" s="55" t="s">
        <v>35</v>
      </c>
      <c r="D104" s="55" t="s">
        <v>169</v>
      </c>
      <c r="E104" s="55"/>
      <c r="F104" s="61">
        <v>3190</v>
      </c>
      <c r="G104" s="67">
        <f>(F104/SUM(F87:F105))</f>
        <v>0.8441386610214342</v>
      </c>
    </row>
    <row r="105" spans="1:7" ht="15" customHeight="1">
      <c r="A105" s="66"/>
      <c r="B105" s="66" t="s">
        <v>95</v>
      </c>
      <c r="C105" s="55" t="s">
        <v>35</v>
      </c>
      <c r="D105" s="55" t="s">
        <v>170</v>
      </c>
      <c r="E105" s="55"/>
      <c r="F105" s="61">
        <v>0</v>
      </c>
      <c r="G105" s="67">
        <f>(F105/SUM(F87:F105))</f>
        <v>0</v>
      </c>
    </row>
    <row r="106" spans="1:7" ht="15" customHeight="1">
      <c r="A106" s="66"/>
      <c r="B106" s="66" t="s">
        <v>95</v>
      </c>
      <c r="C106" s="55" t="s">
        <v>52</v>
      </c>
      <c r="D106" s="55" t="s">
        <v>152</v>
      </c>
      <c r="E106" s="55"/>
      <c r="F106" s="61">
        <v>0</v>
      </c>
      <c r="G106" s="67">
        <f>(F106/SUM(F106:F124))</f>
        <v>0</v>
      </c>
    </row>
    <row r="107" spans="1:7" ht="15" customHeight="1">
      <c r="A107" s="66"/>
      <c r="B107" s="66" t="s">
        <v>95</v>
      </c>
      <c r="C107" s="55" t="s">
        <v>52</v>
      </c>
      <c r="D107" s="55" t="s">
        <v>153</v>
      </c>
      <c r="E107" s="55"/>
      <c r="F107" s="61">
        <v>0</v>
      </c>
      <c r="G107" s="67">
        <f>(F107/SUM(F106:F124))</f>
        <v>0</v>
      </c>
    </row>
    <row r="108" spans="1:7" ht="15" customHeight="1">
      <c r="A108" s="66"/>
      <c r="B108" s="66" t="s">
        <v>95</v>
      </c>
      <c r="C108" s="55" t="s">
        <v>52</v>
      </c>
      <c r="D108" s="55" t="s">
        <v>154</v>
      </c>
      <c r="E108" s="55"/>
      <c r="F108" s="61">
        <v>599</v>
      </c>
      <c r="G108" s="67">
        <f>(F108/SUM(F106:F124))</f>
        <v>0.63588110403397025</v>
      </c>
    </row>
    <row r="109" spans="1:7" ht="15" customHeight="1">
      <c r="A109" s="66"/>
      <c r="B109" s="66" t="s">
        <v>95</v>
      </c>
      <c r="C109" s="55" t="s">
        <v>52</v>
      </c>
      <c r="D109" s="55" t="s">
        <v>155</v>
      </c>
      <c r="E109" s="55"/>
      <c r="F109" s="61">
        <v>0</v>
      </c>
      <c r="G109" s="67">
        <f>(F109/SUM(F106:F124))</f>
        <v>0</v>
      </c>
    </row>
    <row r="110" spans="1:7" ht="15" customHeight="1">
      <c r="A110" s="66"/>
      <c r="B110" s="66" t="s">
        <v>95</v>
      </c>
      <c r="C110" s="55" t="s">
        <v>52</v>
      </c>
      <c r="D110" s="55" t="s">
        <v>156</v>
      </c>
      <c r="E110" s="55"/>
      <c r="F110" s="61">
        <v>0</v>
      </c>
      <c r="G110" s="67">
        <f>(F110/SUM(F106:F124))</f>
        <v>0</v>
      </c>
    </row>
    <row r="111" spans="1:7" ht="15" customHeight="1">
      <c r="A111" s="66"/>
      <c r="B111" s="66" t="s">
        <v>95</v>
      </c>
      <c r="C111" s="55" t="s">
        <v>52</v>
      </c>
      <c r="D111" s="55" t="s">
        <v>157</v>
      </c>
      <c r="E111" s="55"/>
      <c r="F111" s="61">
        <v>0</v>
      </c>
      <c r="G111" s="67">
        <f>(F111/SUM(F106:F124))</f>
        <v>0</v>
      </c>
    </row>
    <row r="112" spans="1:7" ht="15" customHeight="1">
      <c r="A112" s="66"/>
      <c r="B112" s="66" t="s">
        <v>95</v>
      </c>
      <c r="C112" s="55" t="s">
        <v>52</v>
      </c>
      <c r="D112" s="55" t="s">
        <v>158</v>
      </c>
      <c r="E112" s="55"/>
      <c r="F112" s="61">
        <v>0</v>
      </c>
      <c r="G112" s="67">
        <f>(F112/SUM(F106:F124))</f>
        <v>0</v>
      </c>
    </row>
    <row r="113" spans="1:7" ht="15" customHeight="1">
      <c r="A113" s="66"/>
      <c r="B113" s="66" t="s">
        <v>95</v>
      </c>
      <c r="C113" s="55" t="s">
        <v>52</v>
      </c>
      <c r="D113" s="55" t="s">
        <v>159</v>
      </c>
      <c r="E113" s="55"/>
      <c r="F113" s="61">
        <v>0</v>
      </c>
      <c r="G113" s="67">
        <f>(F113/SUM(F106:F124))</f>
        <v>0</v>
      </c>
    </row>
    <row r="114" spans="1:7" ht="15" customHeight="1">
      <c r="A114" s="66"/>
      <c r="B114" s="66" t="s">
        <v>95</v>
      </c>
      <c r="C114" s="55" t="s">
        <v>52</v>
      </c>
      <c r="D114" s="55" t="s">
        <v>160</v>
      </c>
      <c r="E114" s="55"/>
      <c r="F114" s="61">
        <v>0</v>
      </c>
      <c r="G114" s="67">
        <f>(F114/SUM(F106:F124))</f>
        <v>0</v>
      </c>
    </row>
    <row r="115" spans="1:7" ht="15" customHeight="1">
      <c r="A115" s="66"/>
      <c r="B115" s="66" t="s">
        <v>95</v>
      </c>
      <c r="C115" s="55" t="s">
        <v>52</v>
      </c>
      <c r="D115" s="55" t="s">
        <v>161</v>
      </c>
      <c r="E115" s="55"/>
      <c r="F115" s="61">
        <v>0</v>
      </c>
      <c r="G115" s="67">
        <f>(F115/SUM(F106:F124))</f>
        <v>0</v>
      </c>
    </row>
    <row r="116" spans="1:7" ht="15" customHeight="1">
      <c r="A116" s="66"/>
      <c r="B116" s="66" t="s">
        <v>95</v>
      </c>
      <c r="C116" s="55" t="s">
        <v>52</v>
      </c>
      <c r="D116" s="55" t="s">
        <v>162</v>
      </c>
      <c r="E116" s="55"/>
      <c r="F116" s="61">
        <v>143</v>
      </c>
      <c r="G116" s="67">
        <f>(F116/SUM(F106:F124))</f>
        <v>0.15180467091295116</v>
      </c>
    </row>
    <row r="117" spans="1:7" ht="15" customHeight="1">
      <c r="A117" s="66"/>
      <c r="B117" s="66" t="s">
        <v>95</v>
      </c>
      <c r="C117" s="55" t="s">
        <v>52</v>
      </c>
      <c r="D117" s="55" t="s">
        <v>163</v>
      </c>
      <c r="E117" s="55"/>
      <c r="F117" s="61">
        <v>0</v>
      </c>
      <c r="G117" s="67">
        <f>(F117/SUM(F106:F124))</f>
        <v>0</v>
      </c>
    </row>
    <row r="118" spans="1:7" ht="15" customHeight="1">
      <c r="A118" s="66"/>
      <c r="B118" s="66" t="s">
        <v>95</v>
      </c>
      <c r="C118" s="55" t="s">
        <v>52</v>
      </c>
      <c r="D118" s="55" t="s">
        <v>164</v>
      </c>
      <c r="E118" s="55"/>
      <c r="F118" s="61">
        <v>0</v>
      </c>
      <c r="G118" s="67">
        <f t="shared" ref="G118" si="0">(F118/SUM(F118:F136))</f>
        <v>0</v>
      </c>
    </row>
    <row r="119" spans="1:7" ht="15" customHeight="1">
      <c r="A119" s="66"/>
      <c r="B119" s="66" t="s">
        <v>95</v>
      </c>
      <c r="C119" s="55" t="s">
        <v>52</v>
      </c>
      <c r="D119" s="55" t="s">
        <v>165</v>
      </c>
      <c r="E119" s="55"/>
      <c r="F119" s="61">
        <v>0</v>
      </c>
      <c r="G119" s="67">
        <f>(F119/SUM(F106:F124))</f>
        <v>0</v>
      </c>
    </row>
    <row r="120" spans="1:7" ht="15" customHeight="1">
      <c r="A120" s="66"/>
      <c r="B120" s="66" t="s">
        <v>95</v>
      </c>
      <c r="C120" s="55" t="s">
        <v>52</v>
      </c>
      <c r="D120" s="55" t="s">
        <v>166</v>
      </c>
      <c r="E120" s="55"/>
      <c r="F120" s="61">
        <v>0</v>
      </c>
      <c r="G120" s="67">
        <f>(F120/SUM(F106:F124))</f>
        <v>0</v>
      </c>
    </row>
    <row r="121" spans="1:7" ht="15" customHeight="1">
      <c r="A121" s="66"/>
      <c r="B121" s="66" t="s">
        <v>95</v>
      </c>
      <c r="C121" s="55" t="s">
        <v>52</v>
      </c>
      <c r="D121" s="55" t="s">
        <v>167</v>
      </c>
      <c r="E121" s="55"/>
      <c r="F121" s="61">
        <v>0</v>
      </c>
      <c r="G121" s="67">
        <f>(F121/SUM(F106:F124))</f>
        <v>0</v>
      </c>
    </row>
    <row r="122" spans="1:7" ht="15" customHeight="1">
      <c r="A122" s="66"/>
      <c r="B122" s="66" t="s">
        <v>95</v>
      </c>
      <c r="C122" s="55" t="s">
        <v>52</v>
      </c>
      <c r="D122" s="55" t="s">
        <v>168</v>
      </c>
      <c r="E122" s="55"/>
      <c r="F122" s="61">
        <v>0</v>
      </c>
      <c r="G122" s="67">
        <f>(F122/SUM(F106:F124))</f>
        <v>0</v>
      </c>
    </row>
    <row r="123" spans="1:7" ht="15" customHeight="1">
      <c r="A123" s="66"/>
      <c r="B123" s="66" t="s">
        <v>95</v>
      </c>
      <c r="C123" s="55" t="s">
        <v>52</v>
      </c>
      <c r="D123" s="55" t="s">
        <v>169</v>
      </c>
      <c r="E123" s="55"/>
      <c r="F123" s="61">
        <v>200</v>
      </c>
      <c r="G123" s="67">
        <f>(F123/SUM(F106:F124))</f>
        <v>0.21231422505307856</v>
      </c>
    </row>
    <row r="124" spans="1:7" ht="15" customHeight="1">
      <c r="A124" s="66"/>
      <c r="B124" s="66" t="s">
        <v>95</v>
      </c>
      <c r="C124" s="55" t="s">
        <v>52</v>
      </c>
      <c r="D124" s="55" t="s">
        <v>170</v>
      </c>
      <c r="E124" s="55"/>
      <c r="F124" s="61">
        <v>0</v>
      </c>
      <c r="G124" s="67">
        <f>(F124/SUM(F106:F124))</f>
        <v>0</v>
      </c>
    </row>
    <row r="125" spans="1:7" ht="15" customHeight="1">
      <c r="A125" s="66"/>
      <c r="B125" s="66" t="s">
        <v>95</v>
      </c>
      <c r="C125" s="55" t="s">
        <v>53</v>
      </c>
      <c r="D125" s="55" t="s">
        <v>152</v>
      </c>
      <c r="E125" s="55"/>
      <c r="F125" s="61">
        <v>0</v>
      </c>
      <c r="G125" s="67">
        <f>(F125/SUM(F125:F143))</f>
        <v>0</v>
      </c>
    </row>
    <row r="126" spans="1:7" ht="15" customHeight="1">
      <c r="A126" s="66"/>
      <c r="B126" s="66" t="s">
        <v>95</v>
      </c>
      <c r="C126" s="55" t="s">
        <v>53</v>
      </c>
      <c r="D126" s="55" t="s">
        <v>153</v>
      </c>
      <c r="E126" s="55"/>
      <c r="F126" s="61">
        <v>102</v>
      </c>
      <c r="G126" s="67">
        <f>(F126/SUM(F125:F143))</f>
        <v>3.2391235312797716E-2</v>
      </c>
    </row>
    <row r="127" spans="1:7" ht="15" customHeight="1">
      <c r="A127" s="66"/>
      <c r="B127" s="66" t="s">
        <v>95</v>
      </c>
      <c r="C127" s="55" t="s">
        <v>53</v>
      </c>
      <c r="D127" s="55" t="s">
        <v>154</v>
      </c>
      <c r="E127" s="55"/>
      <c r="F127" s="61">
        <v>0</v>
      </c>
      <c r="G127" s="67">
        <f>(F127/SUM(F124:F142))</f>
        <v>0</v>
      </c>
    </row>
    <row r="128" spans="1:7" ht="15" customHeight="1">
      <c r="A128" s="66"/>
      <c r="B128" s="66" t="s">
        <v>95</v>
      </c>
      <c r="C128" s="55" t="s">
        <v>53</v>
      </c>
      <c r="D128" s="55" t="s">
        <v>155</v>
      </c>
      <c r="E128" s="55"/>
      <c r="F128" s="61">
        <v>40</v>
      </c>
      <c r="G128" s="67">
        <f>(F128/SUM(F122:F140))</f>
        <v>1.3245033112582781E-2</v>
      </c>
    </row>
    <row r="129" spans="1:7" ht="15" customHeight="1">
      <c r="A129" s="66"/>
      <c r="B129" s="66" t="s">
        <v>95</v>
      </c>
      <c r="C129" s="55" t="s">
        <v>53</v>
      </c>
      <c r="D129" s="55" t="s">
        <v>156</v>
      </c>
      <c r="E129" s="55"/>
      <c r="F129" s="61">
        <v>84</v>
      </c>
      <c r="G129" s="67">
        <f t="shared" ref="G129:G141" si="1">(F129/SUM(F129:F147))</f>
        <v>2.7934818756235449E-2</v>
      </c>
    </row>
    <row r="130" spans="1:7" ht="15" customHeight="1">
      <c r="A130" s="66"/>
      <c r="B130" s="66" t="s">
        <v>95</v>
      </c>
      <c r="C130" s="55" t="s">
        <v>53</v>
      </c>
      <c r="D130" s="55" t="s">
        <v>157</v>
      </c>
      <c r="E130" s="55"/>
      <c r="F130" s="61">
        <v>189</v>
      </c>
      <c r="G130" s="67">
        <f t="shared" si="1"/>
        <v>6.465959630516592E-2</v>
      </c>
    </row>
    <row r="131" spans="1:7" ht="15" customHeight="1">
      <c r="A131" s="66"/>
      <c r="B131" s="66" t="s">
        <v>95</v>
      </c>
      <c r="C131" s="55" t="s">
        <v>53</v>
      </c>
      <c r="D131" s="55" t="s">
        <v>158</v>
      </c>
      <c r="E131" s="55"/>
      <c r="F131" s="61">
        <v>14</v>
      </c>
      <c r="G131" s="67">
        <f t="shared" si="1"/>
        <v>5.1207022677395757E-3</v>
      </c>
    </row>
    <row r="132" spans="1:7" ht="15" customHeight="1">
      <c r="A132" s="66"/>
      <c r="B132" s="66" t="s">
        <v>95</v>
      </c>
      <c r="C132" s="55" t="s">
        <v>53</v>
      </c>
      <c r="D132" s="55" t="s">
        <v>159</v>
      </c>
      <c r="E132" s="55"/>
      <c r="F132" s="61">
        <v>56</v>
      </c>
      <c r="G132" s="67">
        <f t="shared" si="1"/>
        <v>1.9907571987202274E-2</v>
      </c>
    </row>
    <row r="133" spans="1:7" ht="15" customHeight="1">
      <c r="A133" s="66"/>
      <c r="B133" s="66" t="s">
        <v>95</v>
      </c>
      <c r="C133" s="55" t="s">
        <v>53</v>
      </c>
      <c r="D133" s="55" t="s">
        <v>160</v>
      </c>
      <c r="E133" s="55"/>
      <c r="F133" s="61">
        <v>223</v>
      </c>
      <c r="G133" s="67">
        <f t="shared" si="1"/>
        <v>8.0885019949220163E-2</v>
      </c>
    </row>
    <row r="134" spans="1:7" ht="15" customHeight="1">
      <c r="A134" s="66"/>
      <c r="B134" s="66" t="s">
        <v>95</v>
      </c>
      <c r="C134" s="55" t="s">
        <v>53</v>
      </c>
      <c r="D134" s="55" t="s">
        <v>161</v>
      </c>
      <c r="E134" s="55"/>
      <c r="F134" s="61">
        <v>37</v>
      </c>
      <c r="G134" s="67">
        <f t="shared" si="1"/>
        <v>1.4601420678768745E-2</v>
      </c>
    </row>
    <row r="135" spans="1:7" ht="15" customHeight="1">
      <c r="A135" s="66"/>
      <c r="B135" s="66" t="s">
        <v>95</v>
      </c>
      <c r="C135" s="55" t="s">
        <v>53</v>
      </c>
      <c r="D135" s="55" t="s">
        <v>162</v>
      </c>
      <c r="E135" s="55"/>
      <c r="F135" s="61">
        <v>1672</v>
      </c>
      <c r="G135" s="67">
        <f t="shared" si="1"/>
        <v>0.66960352422907488</v>
      </c>
    </row>
    <row r="136" spans="1:7" ht="15" customHeight="1">
      <c r="A136" s="66"/>
      <c r="B136" s="66" t="s">
        <v>95</v>
      </c>
      <c r="C136" s="55" t="s">
        <v>53</v>
      </c>
      <c r="D136" s="55" t="s">
        <v>163</v>
      </c>
      <c r="E136" s="55"/>
      <c r="F136" s="61">
        <v>33</v>
      </c>
      <c r="G136" s="67">
        <f t="shared" si="1"/>
        <v>3.7457434733257661E-2</v>
      </c>
    </row>
    <row r="137" spans="1:7" ht="15" customHeight="1">
      <c r="A137" s="66"/>
      <c r="B137" s="66" t="s">
        <v>95</v>
      </c>
      <c r="C137" s="55" t="s">
        <v>53</v>
      </c>
      <c r="D137" s="55" t="s">
        <v>164</v>
      </c>
      <c r="E137" s="55"/>
      <c r="F137" s="61">
        <v>66</v>
      </c>
      <c r="G137" s="67">
        <f t="shared" si="1"/>
        <v>6.3522617901828685E-2</v>
      </c>
    </row>
    <row r="138" spans="1:7" ht="15" customHeight="1">
      <c r="A138" s="66"/>
      <c r="B138" s="66" t="s">
        <v>95</v>
      </c>
      <c r="C138" s="55" t="s">
        <v>53</v>
      </c>
      <c r="D138" s="55" t="s">
        <v>165</v>
      </c>
      <c r="E138" s="55"/>
      <c r="F138" s="61">
        <v>162</v>
      </c>
      <c r="G138" s="67">
        <f t="shared" si="1"/>
        <v>0.16649537512846865</v>
      </c>
    </row>
    <row r="139" spans="1:7" ht="15" customHeight="1">
      <c r="A139" s="66"/>
      <c r="B139" s="66" t="s">
        <v>95</v>
      </c>
      <c r="C139" s="55" t="s">
        <v>53</v>
      </c>
      <c r="D139" s="55" t="s">
        <v>166</v>
      </c>
      <c r="E139" s="55"/>
      <c r="F139" s="61">
        <v>113</v>
      </c>
      <c r="G139" s="67">
        <f t="shared" si="1"/>
        <v>0.13933415536374846</v>
      </c>
    </row>
    <row r="140" spans="1:7" ht="15" customHeight="1">
      <c r="A140" s="66"/>
      <c r="B140" s="66" t="s">
        <v>95</v>
      </c>
      <c r="C140" s="55" t="s">
        <v>53</v>
      </c>
      <c r="D140" s="55" t="s">
        <v>167</v>
      </c>
      <c r="E140" s="55"/>
      <c r="F140" s="61">
        <v>29</v>
      </c>
      <c r="G140" s="67">
        <f t="shared" si="1"/>
        <v>4.1547277936962751E-2</v>
      </c>
    </row>
    <row r="141" spans="1:7" ht="15" customHeight="1">
      <c r="A141" s="66"/>
      <c r="B141" s="66" t="s">
        <v>95</v>
      </c>
      <c r="C141" s="55" t="s">
        <v>53</v>
      </c>
      <c r="D141" s="55" t="s">
        <v>168</v>
      </c>
      <c r="E141" s="55"/>
      <c r="F141" s="61">
        <v>199</v>
      </c>
      <c r="G141" s="67">
        <f t="shared" si="1"/>
        <v>0.29745889387144991</v>
      </c>
    </row>
    <row r="142" spans="1:7" ht="15" customHeight="1">
      <c r="A142" s="66"/>
      <c r="B142" s="66" t="s">
        <v>95</v>
      </c>
      <c r="C142" s="55" t="s">
        <v>53</v>
      </c>
      <c r="D142" s="55" t="s">
        <v>169</v>
      </c>
      <c r="E142" s="55"/>
      <c r="F142" s="61">
        <v>26</v>
      </c>
      <c r="G142" s="67">
        <f t="shared" ref="G142:G169" si="2">(F142/SUM(F124:F142))</f>
        <v>8.5385878489326762E-3</v>
      </c>
    </row>
    <row r="143" spans="1:7" ht="15" customHeight="1">
      <c r="A143" s="66"/>
      <c r="B143" s="66" t="s">
        <v>95</v>
      </c>
      <c r="C143" s="55" t="s">
        <v>53</v>
      </c>
      <c r="D143" s="55" t="s">
        <v>170</v>
      </c>
      <c r="E143" s="55"/>
      <c r="F143" s="61">
        <v>104</v>
      </c>
      <c r="G143" s="67">
        <f t="shared" si="2"/>
        <v>3.302635757383296E-2</v>
      </c>
    </row>
    <row r="144" spans="1:7" ht="15" customHeight="1">
      <c r="A144" s="66"/>
      <c r="B144" s="66" t="s">
        <v>95</v>
      </c>
      <c r="C144" s="55" t="s">
        <v>54</v>
      </c>
      <c r="D144" s="55" t="s">
        <v>152</v>
      </c>
      <c r="E144" s="55"/>
      <c r="F144" s="61">
        <v>0</v>
      </c>
      <c r="G144" s="67">
        <f t="shared" si="2"/>
        <v>0</v>
      </c>
    </row>
    <row r="145" spans="1:7" ht="15" customHeight="1">
      <c r="A145" s="66"/>
      <c r="B145" s="66" t="s">
        <v>95</v>
      </c>
      <c r="C145" s="55" t="s">
        <v>54</v>
      </c>
      <c r="D145" s="55" t="s">
        <v>153</v>
      </c>
      <c r="E145" s="55"/>
      <c r="F145" s="61">
        <v>0</v>
      </c>
      <c r="G145" s="67">
        <f t="shared" si="2"/>
        <v>0</v>
      </c>
    </row>
    <row r="146" spans="1:7" ht="15" customHeight="1">
      <c r="A146" s="66"/>
      <c r="B146" s="66" t="s">
        <v>95</v>
      </c>
      <c r="C146" s="55" t="s">
        <v>54</v>
      </c>
      <c r="D146" s="55" t="s">
        <v>154</v>
      </c>
      <c r="E146" s="55"/>
      <c r="F146" s="61">
        <v>0</v>
      </c>
      <c r="G146" s="67">
        <f t="shared" si="2"/>
        <v>0</v>
      </c>
    </row>
    <row r="147" spans="1:7" ht="15" customHeight="1">
      <c r="A147" s="66"/>
      <c r="B147" s="66" t="s">
        <v>95</v>
      </c>
      <c r="C147" s="55" t="s">
        <v>54</v>
      </c>
      <c r="D147" s="55" t="s">
        <v>155</v>
      </c>
      <c r="E147" s="55"/>
      <c r="F147" s="61">
        <v>0</v>
      </c>
      <c r="G147" s="67">
        <f t="shared" si="2"/>
        <v>0</v>
      </c>
    </row>
    <row r="148" spans="1:7" ht="15" customHeight="1">
      <c r="A148" s="66"/>
      <c r="B148" s="66" t="s">
        <v>95</v>
      </c>
      <c r="C148" s="55" t="s">
        <v>54</v>
      </c>
      <c r="D148" s="55" t="s">
        <v>156</v>
      </c>
      <c r="E148" s="55"/>
      <c r="F148" s="61">
        <v>0</v>
      </c>
      <c r="G148" s="67">
        <f t="shared" si="2"/>
        <v>0</v>
      </c>
    </row>
    <row r="149" spans="1:7" ht="15" customHeight="1">
      <c r="A149" s="66"/>
      <c r="B149" s="66" t="s">
        <v>95</v>
      </c>
      <c r="C149" s="55" t="s">
        <v>54</v>
      </c>
      <c r="D149" s="55" t="s">
        <v>157</v>
      </c>
      <c r="E149" s="55"/>
      <c r="F149" s="61">
        <v>0</v>
      </c>
      <c r="G149" s="67">
        <f>(F149/SUM(F131:F149))</f>
        <v>0</v>
      </c>
    </row>
    <row r="150" spans="1:7" ht="15" customHeight="1">
      <c r="A150" s="66"/>
      <c r="B150" s="66" t="s">
        <v>95</v>
      </c>
      <c r="C150" s="55" t="s">
        <v>54</v>
      </c>
      <c r="D150" s="55" t="s">
        <v>158</v>
      </c>
      <c r="E150" s="55"/>
      <c r="F150" s="61">
        <v>93</v>
      </c>
      <c r="G150" s="67">
        <f t="shared" si="2"/>
        <v>3.3060789193032347E-2</v>
      </c>
    </row>
    <row r="151" spans="1:7" ht="15" customHeight="1">
      <c r="A151" s="66"/>
      <c r="B151" s="66" t="s">
        <v>95</v>
      </c>
      <c r="C151" s="55" t="s">
        <v>54</v>
      </c>
      <c r="D151" s="55" t="s">
        <v>159</v>
      </c>
      <c r="E151" s="55"/>
      <c r="F151" s="61">
        <v>0</v>
      </c>
      <c r="G151" s="67">
        <f t="shared" si="2"/>
        <v>0</v>
      </c>
    </row>
    <row r="152" spans="1:7" ht="15" customHeight="1">
      <c r="A152" s="66"/>
      <c r="B152" s="66" t="s">
        <v>95</v>
      </c>
      <c r="C152" s="55" t="s">
        <v>54</v>
      </c>
      <c r="D152" s="55" t="s">
        <v>160</v>
      </c>
      <c r="E152" s="55"/>
      <c r="F152" s="61">
        <v>0</v>
      </c>
      <c r="G152" s="67">
        <f t="shared" si="2"/>
        <v>0</v>
      </c>
    </row>
    <row r="153" spans="1:7" ht="15" customHeight="1">
      <c r="A153" s="66"/>
      <c r="B153" s="66" t="s">
        <v>95</v>
      </c>
      <c r="C153" s="55" t="s">
        <v>54</v>
      </c>
      <c r="D153" s="55" t="s">
        <v>161</v>
      </c>
      <c r="E153" s="55"/>
      <c r="F153" s="61">
        <v>0</v>
      </c>
      <c r="G153" s="67">
        <f t="shared" si="2"/>
        <v>0</v>
      </c>
    </row>
    <row r="154" spans="1:7" ht="15" customHeight="1">
      <c r="A154" s="66"/>
      <c r="B154" s="66" t="s">
        <v>95</v>
      </c>
      <c r="C154" s="55" t="s">
        <v>54</v>
      </c>
      <c r="D154" s="55" t="s">
        <v>162</v>
      </c>
      <c r="E154" s="55"/>
      <c r="F154" s="61">
        <v>56</v>
      </c>
      <c r="G154" s="67">
        <f t="shared" si="2"/>
        <v>6.3564131668558455E-2</v>
      </c>
    </row>
    <row r="155" spans="1:7" ht="15" customHeight="1">
      <c r="A155" s="66"/>
      <c r="B155" s="66" t="s">
        <v>95</v>
      </c>
      <c r="C155" s="55" t="s">
        <v>54</v>
      </c>
      <c r="D155" s="55" t="s">
        <v>163</v>
      </c>
      <c r="E155" s="55"/>
      <c r="F155" s="61">
        <v>191</v>
      </c>
      <c r="G155" s="67">
        <f t="shared" si="2"/>
        <v>0.18383060635226178</v>
      </c>
    </row>
    <row r="156" spans="1:7" ht="15" customHeight="1">
      <c r="A156" s="66"/>
      <c r="B156" s="66" t="s">
        <v>95</v>
      </c>
      <c r="C156" s="55" t="s">
        <v>54</v>
      </c>
      <c r="D156" s="55" t="s">
        <v>164</v>
      </c>
      <c r="E156" s="55"/>
      <c r="F156" s="61">
        <v>0</v>
      </c>
      <c r="G156" s="67">
        <f t="shared" si="2"/>
        <v>0</v>
      </c>
    </row>
    <row r="157" spans="1:7" ht="15" customHeight="1">
      <c r="A157" s="66"/>
      <c r="B157" s="66" t="s">
        <v>95</v>
      </c>
      <c r="C157" s="55" t="s">
        <v>54</v>
      </c>
      <c r="D157" s="55" t="s">
        <v>165</v>
      </c>
      <c r="E157" s="55"/>
      <c r="F157" s="61">
        <v>0</v>
      </c>
      <c r="G157" s="67">
        <f t="shared" si="2"/>
        <v>0</v>
      </c>
    </row>
    <row r="158" spans="1:7" ht="15" customHeight="1">
      <c r="A158" s="66"/>
      <c r="B158" s="66" t="s">
        <v>95</v>
      </c>
      <c r="C158" s="55" t="s">
        <v>54</v>
      </c>
      <c r="D158" s="55" t="s">
        <v>166</v>
      </c>
      <c r="E158" s="55"/>
      <c r="F158" s="61">
        <v>0</v>
      </c>
      <c r="G158" s="67">
        <f t="shared" si="2"/>
        <v>0</v>
      </c>
    </row>
    <row r="159" spans="1:7" ht="15" customHeight="1">
      <c r="A159" s="66"/>
      <c r="B159" s="66" t="s">
        <v>95</v>
      </c>
      <c r="C159" s="55" t="s">
        <v>54</v>
      </c>
      <c r="D159" s="55" t="s">
        <v>167</v>
      </c>
      <c r="E159" s="55"/>
      <c r="F159" s="61">
        <v>0</v>
      </c>
      <c r="G159" s="67">
        <f t="shared" si="2"/>
        <v>0</v>
      </c>
    </row>
    <row r="160" spans="1:7" ht="15" customHeight="1">
      <c r="A160" s="66"/>
      <c r="B160" s="66" t="s">
        <v>95</v>
      </c>
      <c r="C160" s="55" t="s">
        <v>54</v>
      </c>
      <c r="D160" s="55" t="s">
        <v>168</v>
      </c>
      <c r="E160" s="55"/>
      <c r="F160" s="61">
        <v>0</v>
      </c>
      <c r="G160" s="67">
        <f t="shared" si="2"/>
        <v>0</v>
      </c>
    </row>
    <row r="161" spans="1:7" ht="15" customHeight="1">
      <c r="A161" s="66"/>
      <c r="B161" s="66" t="s">
        <v>95</v>
      </c>
      <c r="C161" s="55" t="s">
        <v>54</v>
      </c>
      <c r="D161" s="55" t="s">
        <v>169</v>
      </c>
      <c r="E161" s="55"/>
      <c r="F161" s="61">
        <v>29</v>
      </c>
      <c r="G161" s="67">
        <f t="shared" si="2"/>
        <v>6.13107822410148E-2</v>
      </c>
    </row>
    <row r="162" spans="1:7" ht="15" customHeight="1">
      <c r="A162" s="66"/>
      <c r="B162" s="66" t="s">
        <v>95</v>
      </c>
      <c r="C162" s="55" t="s">
        <v>54</v>
      </c>
      <c r="D162" s="55" t="s">
        <v>170</v>
      </c>
      <c r="E162" s="55"/>
      <c r="F162" s="61">
        <v>0</v>
      </c>
      <c r="G162" s="67">
        <f t="shared" si="2"/>
        <v>0</v>
      </c>
    </row>
    <row r="163" spans="1:7" ht="15" customHeight="1">
      <c r="A163" s="66"/>
      <c r="B163" s="66" t="s">
        <v>96</v>
      </c>
      <c r="C163" s="55" t="s">
        <v>35</v>
      </c>
      <c r="D163" s="55" t="s">
        <v>152</v>
      </c>
      <c r="E163" s="55"/>
      <c r="F163" s="61">
        <v>659</v>
      </c>
      <c r="G163" s="67">
        <f t="shared" si="2"/>
        <v>0.6410505836575876</v>
      </c>
    </row>
    <row r="164" spans="1:7" ht="15" customHeight="1">
      <c r="A164" s="66"/>
      <c r="B164" s="66" t="s">
        <v>96</v>
      </c>
      <c r="C164" s="55" t="s">
        <v>35</v>
      </c>
      <c r="D164" s="55" t="s">
        <v>153</v>
      </c>
      <c r="E164" s="55"/>
      <c r="F164" s="61">
        <v>0</v>
      </c>
      <c r="G164" s="67">
        <f t="shared" si="2"/>
        <v>0</v>
      </c>
    </row>
    <row r="165" spans="1:7" ht="15" customHeight="1">
      <c r="A165" s="66"/>
      <c r="B165" s="66" t="s">
        <v>96</v>
      </c>
      <c r="C165" s="55" t="s">
        <v>35</v>
      </c>
      <c r="D165" s="55" t="s">
        <v>154</v>
      </c>
      <c r="E165" s="55"/>
      <c r="F165" s="61">
        <v>677</v>
      </c>
      <c r="G165" s="67">
        <f t="shared" si="2"/>
        <v>0.39706744868035193</v>
      </c>
    </row>
    <row r="166" spans="1:7" ht="15" customHeight="1">
      <c r="A166" s="66"/>
      <c r="B166" s="66" t="s">
        <v>96</v>
      </c>
      <c r="C166" s="55" t="s">
        <v>35</v>
      </c>
      <c r="D166" s="55" t="s">
        <v>155</v>
      </c>
      <c r="E166" s="55"/>
      <c r="F166" s="61">
        <v>0</v>
      </c>
      <c r="G166" s="67">
        <f t="shared" si="2"/>
        <v>0</v>
      </c>
    </row>
    <row r="167" spans="1:7" ht="15" customHeight="1">
      <c r="A167" s="66"/>
      <c r="B167" s="66" t="s">
        <v>96</v>
      </c>
      <c r="C167" s="55" t="s">
        <v>35</v>
      </c>
      <c r="D167" s="55" t="s">
        <v>156</v>
      </c>
      <c r="E167" s="55"/>
      <c r="F167" s="61">
        <v>0</v>
      </c>
      <c r="G167" s="67">
        <f t="shared" si="2"/>
        <v>0</v>
      </c>
    </row>
    <row r="168" spans="1:7" ht="15" customHeight="1">
      <c r="A168" s="66"/>
      <c r="B168" s="66" t="s">
        <v>96</v>
      </c>
      <c r="C168" s="55" t="s">
        <v>35</v>
      </c>
      <c r="D168" s="55" t="s">
        <v>157</v>
      </c>
      <c r="E168" s="55"/>
      <c r="F168" s="61">
        <v>0</v>
      </c>
      <c r="G168" s="67">
        <f t="shared" si="2"/>
        <v>0</v>
      </c>
    </row>
    <row r="169" spans="1:7" ht="15" customHeight="1">
      <c r="A169" s="66"/>
      <c r="B169" s="66" t="s">
        <v>96</v>
      </c>
      <c r="C169" s="55" t="s">
        <v>35</v>
      </c>
      <c r="D169" s="55" t="s">
        <v>158</v>
      </c>
      <c r="E169" s="55"/>
      <c r="F169" s="61">
        <v>2</v>
      </c>
      <c r="G169" s="67">
        <f t="shared" si="2"/>
        <v>1.2391573729863693E-3</v>
      </c>
    </row>
    <row r="170" spans="1:7" ht="15" customHeight="1">
      <c r="A170" s="66"/>
      <c r="B170" s="66" t="s">
        <v>96</v>
      </c>
      <c r="C170" s="55" t="s">
        <v>35</v>
      </c>
      <c r="D170" s="55" t="s">
        <v>159</v>
      </c>
      <c r="E170" s="55"/>
      <c r="F170" s="61">
        <v>0</v>
      </c>
      <c r="G170" s="67">
        <f t="shared" ref="G170:G180" si="3">(F170/SUM(F152:F170))</f>
        <v>0</v>
      </c>
    </row>
    <row r="171" spans="1:7" ht="15" customHeight="1">
      <c r="A171" s="66"/>
      <c r="B171" s="66" t="s">
        <v>96</v>
      </c>
      <c r="C171" s="55" t="s">
        <v>35</v>
      </c>
      <c r="D171" s="55" t="s">
        <v>160</v>
      </c>
      <c r="E171" s="55"/>
      <c r="F171" s="61">
        <v>0</v>
      </c>
      <c r="G171" s="67">
        <f t="shared" si="3"/>
        <v>0</v>
      </c>
    </row>
    <row r="172" spans="1:7" ht="15" customHeight="1">
      <c r="B172" s="44" t="s">
        <v>96</v>
      </c>
      <c r="C172" s="46" t="s">
        <v>35</v>
      </c>
      <c r="D172" s="55" t="s">
        <v>161</v>
      </c>
      <c r="E172" s="55"/>
      <c r="F172" s="61">
        <v>0</v>
      </c>
      <c r="G172" s="67">
        <f t="shared" si="3"/>
        <v>0</v>
      </c>
    </row>
    <row r="173" spans="1:7" ht="15" customHeight="1">
      <c r="B173" s="44" t="s">
        <v>96</v>
      </c>
      <c r="C173" s="46" t="s">
        <v>35</v>
      </c>
      <c r="D173" s="55" t="s">
        <v>162</v>
      </c>
      <c r="E173" s="55"/>
      <c r="F173" s="61">
        <v>969</v>
      </c>
      <c r="G173" s="67">
        <f t="shared" si="3"/>
        <v>0.38345864661654133</v>
      </c>
    </row>
    <row r="174" spans="1:7" ht="15" customHeight="1">
      <c r="B174" s="44" t="s">
        <v>96</v>
      </c>
      <c r="C174" s="46" t="s">
        <v>35</v>
      </c>
      <c r="D174" s="55" t="s">
        <v>163</v>
      </c>
      <c r="E174" s="55"/>
      <c r="F174" s="61">
        <v>258</v>
      </c>
      <c r="G174" s="67">
        <f t="shared" si="3"/>
        <v>9.946029298380879E-2</v>
      </c>
    </row>
    <row r="175" spans="1:7" ht="15" customHeight="1">
      <c r="B175" s="44" t="s">
        <v>96</v>
      </c>
      <c r="C175" s="46" t="s">
        <v>35</v>
      </c>
      <c r="D175" s="55" t="s">
        <v>164</v>
      </c>
      <c r="E175" s="55"/>
      <c r="F175" s="61">
        <v>0</v>
      </c>
      <c r="G175" s="67">
        <f t="shared" si="3"/>
        <v>0</v>
      </c>
    </row>
    <row r="176" spans="1:7" ht="15" customHeight="1">
      <c r="B176" s="44" t="s">
        <v>96</v>
      </c>
      <c r="C176" s="46" t="s">
        <v>35</v>
      </c>
      <c r="D176" s="55" t="s">
        <v>165</v>
      </c>
      <c r="E176" s="55"/>
      <c r="F176" s="61">
        <v>0</v>
      </c>
      <c r="G176" s="67">
        <f t="shared" si="3"/>
        <v>0</v>
      </c>
    </row>
    <row r="177" spans="2:7" ht="15" customHeight="1">
      <c r="B177" s="44" t="s">
        <v>96</v>
      </c>
      <c r="C177" s="46" t="s">
        <v>35</v>
      </c>
      <c r="D177" s="55" t="s">
        <v>166</v>
      </c>
      <c r="E177" s="55"/>
      <c r="F177" s="61">
        <v>0</v>
      </c>
      <c r="G177" s="67">
        <f t="shared" si="3"/>
        <v>0</v>
      </c>
    </row>
    <row r="178" spans="2:7" ht="15" customHeight="1">
      <c r="B178" s="44" t="s">
        <v>96</v>
      </c>
      <c r="C178" s="46" t="s">
        <v>35</v>
      </c>
      <c r="D178" s="55" t="s">
        <v>167</v>
      </c>
      <c r="E178" s="55"/>
      <c r="F178" s="61">
        <v>0</v>
      </c>
      <c r="G178" s="67">
        <f t="shared" si="3"/>
        <v>0</v>
      </c>
    </row>
    <row r="179" spans="2:7" ht="15" customHeight="1">
      <c r="B179" s="44" t="s">
        <v>96</v>
      </c>
      <c r="C179" s="46" t="s">
        <v>35</v>
      </c>
      <c r="D179" s="55" t="s">
        <v>168</v>
      </c>
      <c r="E179" s="55"/>
      <c r="F179" s="61">
        <v>0</v>
      </c>
      <c r="G179" s="67">
        <f>(F179/SUM(F161:F179))</f>
        <v>0</v>
      </c>
    </row>
    <row r="180" spans="2:7" ht="15" customHeight="1">
      <c r="B180" s="44" t="s">
        <v>96</v>
      </c>
      <c r="C180" s="46" t="s">
        <v>35</v>
      </c>
      <c r="D180" s="55" t="s">
        <v>169</v>
      </c>
      <c r="E180" s="55"/>
      <c r="F180" s="61">
        <v>8002</v>
      </c>
      <c r="G180" s="67">
        <f t="shared" si="3"/>
        <v>0.75726317781773445</v>
      </c>
    </row>
    <row r="181" spans="2:7" ht="15" customHeight="1">
      <c r="B181" s="44" t="s">
        <v>96</v>
      </c>
      <c r="C181" s="46" t="s">
        <v>35</v>
      </c>
      <c r="D181" s="55" t="s">
        <v>170</v>
      </c>
      <c r="E181" s="55"/>
      <c r="F181" s="61">
        <v>0</v>
      </c>
      <c r="G181" s="67">
        <f>(F181/SUM(F163:F181))</f>
        <v>0</v>
      </c>
    </row>
    <row r="182" spans="2:7" ht="15" customHeight="1">
      <c r="B182" s="44" t="s">
        <v>96</v>
      </c>
      <c r="C182" s="46" t="s">
        <v>52</v>
      </c>
      <c r="D182" s="55" t="s">
        <v>152</v>
      </c>
      <c r="E182" s="55"/>
      <c r="F182" s="61">
        <v>0</v>
      </c>
      <c r="G182" s="67">
        <f>(F182/SUM(F182:F200))</f>
        <v>0</v>
      </c>
    </row>
    <row r="183" spans="2:7" ht="15" customHeight="1">
      <c r="B183" s="44" t="s">
        <v>96</v>
      </c>
      <c r="C183" s="46" t="s">
        <v>52</v>
      </c>
      <c r="D183" s="55" t="s">
        <v>153</v>
      </c>
      <c r="E183" s="55"/>
      <c r="F183" s="61">
        <v>0</v>
      </c>
      <c r="G183" s="67">
        <f>(F183/SUM(F182:F200))</f>
        <v>0</v>
      </c>
    </row>
    <row r="184" spans="2:7" ht="15" customHeight="1">
      <c r="B184" s="44" t="s">
        <v>96</v>
      </c>
      <c r="C184" s="46" t="s">
        <v>52</v>
      </c>
      <c r="D184" s="55" t="s">
        <v>154</v>
      </c>
      <c r="E184" s="55"/>
      <c r="F184" s="61">
        <v>1709</v>
      </c>
      <c r="G184" s="67">
        <f>(F184/SUM(F182:F200))</f>
        <v>0.56664456233421756</v>
      </c>
    </row>
    <row r="185" spans="2:7" ht="15" customHeight="1">
      <c r="B185" s="44" t="s">
        <v>96</v>
      </c>
      <c r="C185" s="46" t="s">
        <v>52</v>
      </c>
      <c r="D185" s="55" t="s">
        <v>155</v>
      </c>
      <c r="E185" s="55"/>
      <c r="F185" s="61">
        <v>0</v>
      </c>
      <c r="G185" s="67">
        <f>(F185/SUM(F182:F200))</f>
        <v>0</v>
      </c>
    </row>
    <row r="186" spans="2:7" ht="15" customHeight="1">
      <c r="B186" s="44" t="s">
        <v>96</v>
      </c>
      <c r="C186" s="46" t="s">
        <v>52</v>
      </c>
      <c r="D186" s="55" t="s">
        <v>156</v>
      </c>
      <c r="E186" s="55"/>
      <c r="F186" s="61">
        <v>0</v>
      </c>
      <c r="G186" s="67">
        <f>(F186/SUM(F182:F200))</f>
        <v>0</v>
      </c>
    </row>
    <row r="187" spans="2:7" ht="15" customHeight="1">
      <c r="B187" s="44" t="s">
        <v>96</v>
      </c>
      <c r="C187" s="46" t="s">
        <v>52</v>
      </c>
      <c r="D187" s="55" t="s">
        <v>157</v>
      </c>
      <c r="E187" s="55"/>
      <c r="F187" s="61">
        <v>0</v>
      </c>
      <c r="G187" s="67">
        <f>(F187/SUM(F182:F200))</f>
        <v>0</v>
      </c>
    </row>
    <row r="188" spans="2:7" ht="15" customHeight="1">
      <c r="B188" s="44" t="s">
        <v>96</v>
      </c>
      <c r="C188" s="46" t="s">
        <v>52</v>
      </c>
      <c r="D188" s="55" t="s">
        <v>158</v>
      </c>
      <c r="E188" s="55"/>
      <c r="F188" s="61">
        <v>0</v>
      </c>
      <c r="G188" s="67">
        <f>(F188/SUM(F182:F200))</f>
        <v>0</v>
      </c>
    </row>
    <row r="189" spans="2:7" ht="15" customHeight="1">
      <c r="B189" s="44" t="s">
        <v>96</v>
      </c>
      <c r="C189" s="46" t="s">
        <v>52</v>
      </c>
      <c r="D189" s="55" t="s">
        <v>159</v>
      </c>
      <c r="E189" s="55"/>
      <c r="F189" s="61">
        <v>0</v>
      </c>
      <c r="G189" s="67">
        <f>(F189/SUM(F182:F200))</f>
        <v>0</v>
      </c>
    </row>
    <row r="190" spans="2:7" ht="15" customHeight="1">
      <c r="B190" s="44" t="s">
        <v>96</v>
      </c>
      <c r="C190" s="46" t="s">
        <v>52</v>
      </c>
      <c r="D190" s="55" t="s">
        <v>160</v>
      </c>
      <c r="E190" s="55"/>
      <c r="F190" s="61">
        <v>0</v>
      </c>
      <c r="G190" s="67">
        <f>(F190/SUM(F182:F200))</f>
        <v>0</v>
      </c>
    </row>
    <row r="191" spans="2:7" ht="15" customHeight="1">
      <c r="B191" s="44" t="s">
        <v>96</v>
      </c>
      <c r="C191" s="46" t="s">
        <v>52</v>
      </c>
      <c r="D191" s="55" t="s">
        <v>161</v>
      </c>
      <c r="E191" s="55"/>
      <c r="F191" s="61">
        <v>0</v>
      </c>
      <c r="G191" s="67">
        <f>(F191/SUM(F182:F200))</f>
        <v>0</v>
      </c>
    </row>
    <row r="192" spans="2:7" ht="15" customHeight="1">
      <c r="B192" s="44" t="s">
        <v>96</v>
      </c>
      <c r="C192" s="46" t="s">
        <v>52</v>
      </c>
      <c r="D192" s="55" t="s">
        <v>162</v>
      </c>
      <c r="E192" s="55"/>
      <c r="F192" s="61">
        <v>1003</v>
      </c>
      <c r="G192" s="67">
        <f>(F192/SUM(F182:F200))</f>
        <v>0.33255968169761274</v>
      </c>
    </row>
    <row r="193" spans="2:7" ht="15" customHeight="1">
      <c r="B193" s="44" t="s">
        <v>96</v>
      </c>
      <c r="C193" s="46" t="s">
        <v>52</v>
      </c>
      <c r="D193" s="55" t="s">
        <v>163</v>
      </c>
      <c r="E193" s="55"/>
      <c r="F193" s="61">
        <v>0</v>
      </c>
      <c r="G193" s="67">
        <f>(F193/SUM(F182:F200))</f>
        <v>0</v>
      </c>
    </row>
    <row r="194" spans="2:7" ht="15" customHeight="1">
      <c r="B194" s="44" t="s">
        <v>96</v>
      </c>
      <c r="C194" s="46" t="s">
        <v>52</v>
      </c>
      <c r="D194" s="55" t="s">
        <v>164</v>
      </c>
      <c r="E194" s="55"/>
      <c r="F194" s="61">
        <v>0</v>
      </c>
      <c r="G194" s="67">
        <f>(F194/SUM(F182:F200))</f>
        <v>0</v>
      </c>
    </row>
    <row r="195" spans="2:7" ht="15" customHeight="1">
      <c r="B195" s="44" t="s">
        <v>96</v>
      </c>
      <c r="C195" s="46" t="s">
        <v>52</v>
      </c>
      <c r="D195" s="55" t="s">
        <v>165</v>
      </c>
      <c r="E195" s="55"/>
      <c r="F195" s="61">
        <v>0</v>
      </c>
      <c r="G195" s="67">
        <f>(F195/SUM(F182:F200))</f>
        <v>0</v>
      </c>
    </row>
    <row r="196" spans="2:7" ht="15" customHeight="1">
      <c r="B196" s="44" t="s">
        <v>96</v>
      </c>
      <c r="C196" s="46" t="s">
        <v>52</v>
      </c>
      <c r="D196" s="55" t="s">
        <v>166</v>
      </c>
      <c r="E196" s="55"/>
      <c r="F196" s="61">
        <v>0</v>
      </c>
      <c r="G196" s="67">
        <f>(F196/SUM(F182:F200))</f>
        <v>0</v>
      </c>
    </row>
    <row r="197" spans="2:7" ht="15" customHeight="1">
      <c r="B197" s="44" t="s">
        <v>96</v>
      </c>
      <c r="C197" s="46" t="s">
        <v>52</v>
      </c>
      <c r="D197" s="55" t="s">
        <v>167</v>
      </c>
      <c r="E197" s="55"/>
      <c r="F197" s="61">
        <v>0</v>
      </c>
      <c r="G197" s="67">
        <f>(F197/SUM(F182:F200))</f>
        <v>0</v>
      </c>
    </row>
    <row r="198" spans="2:7" ht="15" customHeight="1">
      <c r="B198" s="44" t="s">
        <v>96</v>
      </c>
      <c r="C198" s="46" t="s">
        <v>52</v>
      </c>
      <c r="D198" s="55" t="s">
        <v>168</v>
      </c>
      <c r="E198" s="55"/>
      <c r="F198" s="61">
        <v>0</v>
      </c>
      <c r="G198" s="67">
        <f>(F198/SUM(F182:F200))</f>
        <v>0</v>
      </c>
    </row>
    <row r="199" spans="2:7" ht="15" customHeight="1">
      <c r="B199" s="44" t="s">
        <v>96</v>
      </c>
      <c r="C199" s="46" t="s">
        <v>52</v>
      </c>
      <c r="D199" s="55" t="s">
        <v>169</v>
      </c>
      <c r="E199" s="55"/>
      <c r="F199" s="61">
        <v>304</v>
      </c>
      <c r="G199" s="67">
        <f>(F199/SUM(F182:F200))</f>
        <v>0.10079575596816977</v>
      </c>
    </row>
    <row r="200" spans="2:7" ht="15" customHeight="1">
      <c r="B200" s="44" t="s">
        <v>96</v>
      </c>
      <c r="C200" s="46" t="s">
        <v>52</v>
      </c>
      <c r="D200" s="55" t="s">
        <v>170</v>
      </c>
      <c r="E200" s="55"/>
      <c r="F200" s="61">
        <v>0</v>
      </c>
      <c r="G200" s="67">
        <f>(F200/SUM(F182:F200))</f>
        <v>0</v>
      </c>
    </row>
    <row r="201" spans="2:7" ht="15" customHeight="1">
      <c r="B201" s="44" t="s">
        <v>96</v>
      </c>
      <c r="C201" s="46" t="s">
        <v>53</v>
      </c>
      <c r="D201" s="55" t="s">
        <v>152</v>
      </c>
      <c r="E201" s="55"/>
      <c r="F201" s="61">
        <v>0</v>
      </c>
      <c r="G201" s="67">
        <f>(F201/SUM(F201:F219))</f>
        <v>0</v>
      </c>
    </row>
    <row r="202" spans="2:7" ht="15" customHeight="1">
      <c r="B202" s="44" t="s">
        <v>96</v>
      </c>
      <c r="C202" s="46" t="s">
        <v>53</v>
      </c>
      <c r="D202" s="55" t="s">
        <v>153</v>
      </c>
      <c r="E202" s="55"/>
      <c r="F202" s="61">
        <v>279</v>
      </c>
      <c r="G202" s="67">
        <f>(F202/SUM(F201:F219))</f>
        <v>3.0941554840856162E-2</v>
      </c>
    </row>
    <row r="203" spans="2:7" ht="15" customHeight="1">
      <c r="B203" s="44" t="s">
        <v>96</v>
      </c>
      <c r="C203" s="46" t="s">
        <v>53</v>
      </c>
      <c r="D203" s="55" t="s">
        <v>154</v>
      </c>
      <c r="E203" s="55"/>
      <c r="F203" s="61">
        <v>0</v>
      </c>
      <c r="G203" s="67">
        <f>(F203/SUM(F201:F219))</f>
        <v>0</v>
      </c>
    </row>
    <row r="204" spans="2:7" ht="15" customHeight="1">
      <c r="B204" s="44" t="s">
        <v>96</v>
      </c>
      <c r="C204" s="46" t="s">
        <v>53</v>
      </c>
      <c r="D204" s="55" t="s">
        <v>155</v>
      </c>
      <c r="E204" s="55"/>
      <c r="F204" s="61">
        <v>106</v>
      </c>
      <c r="G204" s="67">
        <f>(F204/SUM(F201:F219))</f>
        <v>1.1755572806920262E-2</v>
      </c>
    </row>
    <row r="205" spans="2:7" ht="15" customHeight="1">
      <c r="B205" s="44" t="s">
        <v>96</v>
      </c>
      <c r="C205" s="46" t="s">
        <v>53</v>
      </c>
      <c r="D205" s="55" t="s">
        <v>156</v>
      </c>
      <c r="E205" s="55"/>
      <c r="F205" s="61">
        <v>190</v>
      </c>
      <c r="G205" s="67">
        <f>(F205/SUM(F201:F219))</f>
        <v>2.1071309748253299E-2</v>
      </c>
    </row>
    <row r="206" spans="2:7" ht="15" customHeight="1">
      <c r="B206" s="44" t="s">
        <v>96</v>
      </c>
      <c r="C206" s="46" t="s">
        <v>53</v>
      </c>
      <c r="D206" s="55" t="s">
        <v>157</v>
      </c>
      <c r="E206" s="55"/>
      <c r="F206" s="61">
        <v>513</v>
      </c>
      <c r="G206" s="67">
        <f>(F206/SUM(F201:F219))</f>
        <v>5.6892536320283911E-2</v>
      </c>
    </row>
    <row r="207" spans="2:7" ht="15" customHeight="1">
      <c r="B207" s="44" t="s">
        <v>96</v>
      </c>
      <c r="C207" s="46" t="s">
        <v>53</v>
      </c>
      <c r="D207" s="55" t="s">
        <v>158</v>
      </c>
      <c r="E207" s="55"/>
      <c r="F207" s="61">
        <v>191</v>
      </c>
      <c r="G207" s="67">
        <f>(F207/SUM(F201:F219))</f>
        <v>2.1182211378507263E-2</v>
      </c>
    </row>
    <row r="208" spans="2:7" ht="15" customHeight="1">
      <c r="B208" s="44" t="s">
        <v>96</v>
      </c>
      <c r="C208" s="46" t="s">
        <v>53</v>
      </c>
      <c r="D208" s="55" t="s">
        <v>159</v>
      </c>
      <c r="E208" s="55"/>
      <c r="F208" s="61">
        <v>155</v>
      </c>
      <c r="G208" s="67">
        <f>(F208/SUM(F201:F219))</f>
        <v>1.7189752689364533E-2</v>
      </c>
    </row>
    <row r="209" spans="2:7" ht="15" customHeight="1">
      <c r="B209" s="44" t="s">
        <v>96</v>
      </c>
      <c r="C209" s="46" t="s">
        <v>53</v>
      </c>
      <c r="D209" s="55" t="s">
        <v>160</v>
      </c>
      <c r="E209" s="55"/>
      <c r="F209" s="61">
        <v>601</v>
      </c>
      <c r="G209" s="67">
        <f>(F209/SUM(F201:F219))</f>
        <v>6.6651879782632803E-2</v>
      </c>
    </row>
    <row r="210" spans="2:7" ht="15" customHeight="1">
      <c r="B210" s="44" t="s">
        <v>96</v>
      </c>
      <c r="C210" s="46" t="s">
        <v>53</v>
      </c>
      <c r="D210" s="55" t="s">
        <v>161</v>
      </c>
      <c r="E210" s="55"/>
      <c r="F210" s="61">
        <v>104</v>
      </c>
      <c r="G210" s="67">
        <f>(F210/SUM(F201:F219))</f>
        <v>1.1533769546412333E-2</v>
      </c>
    </row>
    <row r="211" spans="2:7" ht="15" customHeight="1">
      <c r="B211" s="44" t="s">
        <v>96</v>
      </c>
      <c r="C211" s="46" t="s">
        <v>53</v>
      </c>
      <c r="D211" s="55" t="s">
        <v>162</v>
      </c>
      <c r="E211" s="55"/>
      <c r="F211" s="61">
        <v>4838</v>
      </c>
      <c r="G211" s="67">
        <f>(F211/SUM(F201:F219))</f>
        <v>0.53654208716868135</v>
      </c>
    </row>
    <row r="212" spans="2:7" ht="15" customHeight="1">
      <c r="B212" s="44" t="s">
        <v>96</v>
      </c>
      <c r="C212" s="46" t="s">
        <v>53</v>
      </c>
      <c r="D212" s="55" t="s">
        <v>163</v>
      </c>
      <c r="E212" s="55"/>
      <c r="F212" s="61">
        <v>145</v>
      </c>
      <c r="G212" s="67">
        <f>(F212/SUM(F201:F219))</f>
        <v>1.6080736386824886E-2</v>
      </c>
    </row>
    <row r="213" spans="2:7" ht="15" customHeight="1">
      <c r="B213" s="44" t="s">
        <v>96</v>
      </c>
      <c r="C213" s="46" t="s">
        <v>53</v>
      </c>
      <c r="D213" s="55" t="s">
        <v>164</v>
      </c>
      <c r="E213" s="55"/>
      <c r="F213" s="61">
        <v>180</v>
      </c>
      <c r="G213" s="67">
        <f>(F213/SUM(F201:F219))</f>
        <v>1.9962293445713652E-2</v>
      </c>
    </row>
    <row r="214" spans="2:7" ht="15" customHeight="1">
      <c r="B214" s="44" t="s">
        <v>96</v>
      </c>
      <c r="C214" s="46" t="s">
        <v>53</v>
      </c>
      <c r="D214" s="55" t="s">
        <v>165</v>
      </c>
      <c r="E214" s="55"/>
      <c r="F214" s="61">
        <v>439</v>
      </c>
      <c r="G214" s="67">
        <f>(F214/SUM(F201:F219))</f>
        <v>4.8685815681490517E-2</v>
      </c>
    </row>
    <row r="215" spans="2:7" ht="15" customHeight="1">
      <c r="B215" s="44" t="s">
        <v>96</v>
      </c>
      <c r="C215" s="46" t="s">
        <v>53</v>
      </c>
      <c r="D215" s="55" t="s">
        <v>166</v>
      </c>
      <c r="E215" s="55"/>
      <c r="F215" s="61">
        <v>306</v>
      </c>
      <c r="G215" s="67">
        <f>(F215/SUM(F201:F219))</f>
        <v>3.3935898857713205E-2</v>
      </c>
    </row>
    <row r="216" spans="2:7" ht="15" customHeight="1">
      <c r="B216" s="44" t="s">
        <v>96</v>
      </c>
      <c r="C216" s="46" t="s">
        <v>53</v>
      </c>
      <c r="D216" s="55" t="s">
        <v>167</v>
      </c>
      <c r="E216" s="55"/>
      <c r="F216" s="61">
        <v>77</v>
      </c>
      <c r="G216" s="67">
        <f>(F216/SUM(F201:F219))</f>
        <v>8.5394255295552848E-3</v>
      </c>
    </row>
    <row r="217" spans="2:7" ht="15" customHeight="1">
      <c r="B217" s="44" t="s">
        <v>96</v>
      </c>
      <c r="C217" s="46" t="s">
        <v>53</v>
      </c>
      <c r="D217" s="55" t="s">
        <v>168</v>
      </c>
      <c r="E217" s="55"/>
      <c r="F217" s="61">
        <v>540</v>
      </c>
      <c r="G217" s="67">
        <f>(F217/SUM(F201:F219))</f>
        <v>5.9886880337140957E-2</v>
      </c>
    </row>
    <row r="218" spans="2:7" ht="15" customHeight="1">
      <c r="B218" s="44" t="s">
        <v>96</v>
      </c>
      <c r="C218" s="46" t="s">
        <v>53</v>
      </c>
      <c r="D218" s="55" t="s">
        <v>169</v>
      </c>
      <c r="E218" s="55"/>
      <c r="F218" s="61">
        <v>71</v>
      </c>
      <c r="G218" s="67">
        <f>(F218/SUM(F201:F219))</f>
        <v>7.874015748031496E-3</v>
      </c>
    </row>
    <row r="219" spans="2:7" ht="15" customHeight="1">
      <c r="B219" s="44" t="s">
        <v>96</v>
      </c>
      <c r="C219" s="46" t="s">
        <v>53</v>
      </c>
      <c r="D219" s="55" t="s">
        <v>170</v>
      </c>
      <c r="E219" s="55"/>
      <c r="F219" s="61">
        <v>282</v>
      </c>
      <c r="G219" s="67">
        <f>(F219/SUM(F201:F219))</f>
        <v>3.1274259731618057E-2</v>
      </c>
    </row>
    <row r="220" spans="2:7" ht="15" customHeight="1">
      <c r="B220" s="44" t="s">
        <v>96</v>
      </c>
      <c r="C220" s="46" t="s">
        <v>54</v>
      </c>
      <c r="D220" s="55" t="s">
        <v>152</v>
      </c>
      <c r="E220" s="55"/>
      <c r="F220" s="61">
        <v>0</v>
      </c>
      <c r="G220" s="67">
        <f>(F220/SUM(F220:F238))</f>
        <v>0</v>
      </c>
    </row>
    <row r="221" spans="2:7" ht="15" customHeight="1">
      <c r="B221" s="44" t="s">
        <v>96</v>
      </c>
      <c r="C221" s="46" t="s">
        <v>54</v>
      </c>
      <c r="D221" s="55" t="s">
        <v>153</v>
      </c>
      <c r="E221" s="55"/>
      <c r="F221" s="61">
        <v>0</v>
      </c>
      <c r="G221" s="67">
        <f>(F221/SUM(F220:F238))</f>
        <v>0</v>
      </c>
    </row>
    <row r="222" spans="2:7" ht="15" customHeight="1">
      <c r="B222" s="44" t="s">
        <v>96</v>
      </c>
      <c r="C222" s="46" t="s">
        <v>54</v>
      </c>
      <c r="D222" s="55" t="s">
        <v>154</v>
      </c>
      <c r="E222" s="55"/>
      <c r="F222" s="61">
        <v>0</v>
      </c>
      <c r="G222" s="67">
        <f>(F222/SUM(F220:F238))</f>
        <v>0</v>
      </c>
    </row>
    <row r="223" spans="2:7" ht="15" customHeight="1">
      <c r="B223" s="44" t="s">
        <v>96</v>
      </c>
      <c r="C223" s="46" t="s">
        <v>54</v>
      </c>
      <c r="D223" s="55" t="s">
        <v>155</v>
      </c>
      <c r="E223" s="55"/>
      <c r="F223" s="61">
        <v>0</v>
      </c>
      <c r="G223" s="67">
        <f>(F223/SUM(F220:F238))</f>
        <v>0</v>
      </c>
    </row>
    <row r="224" spans="2:7" ht="15" customHeight="1">
      <c r="B224" s="44" t="s">
        <v>96</v>
      </c>
      <c r="C224" s="46" t="s">
        <v>54</v>
      </c>
      <c r="D224" s="55" t="s">
        <v>156</v>
      </c>
      <c r="E224" s="55"/>
      <c r="F224" s="61">
        <v>0</v>
      </c>
      <c r="G224" s="67">
        <f>(F224/SUM(F220:F238))</f>
        <v>0</v>
      </c>
    </row>
    <row r="225" spans="2:7" ht="15" customHeight="1">
      <c r="B225" s="44" t="s">
        <v>96</v>
      </c>
      <c r="C225" s="46" t="s">
        <v>54</v>
      </c>
      <c r="D225" s="55" t="s">
        <v>157</v>
      </c>
      <c r="E225" s="55"/>
      <c r="F225" s="61">
        <v>0</v>
      </c>
      <c r="G225" s="67">
        <f>(F225/SUM(F220:F238))</f>
        <v>0</v>
      </c>
    </row>
    <row r="226" spans="2:7" ht="15" customHeight="1">
      <c r="B226" s="44" t="s">
        <v>96</v>
      </c>
      <c r="C226" s="46" t="s">
        <v>54</v>
      </c>
      <c r="D226" s="55" t="s">
        <v>158</v>
      </c>
      <c r="E226" s="55"/>
      <c r="F226" s="61">
        <v>435</v>
      </c>
      <c r="G226" s="67">
        <f>(F226/SUM(F220:F238))</f>
        <v>0.39366515837104071</v>
      </c>
    </row>
    <row r="227" spans="2:7" ht="15" customHeight="1">
      <c r="B227" s="44" t="s">
        <v>96</v>
      </c>
      <c r="C227" s="46" t="s">
        <v>54</v>
      </c>
      <c r="D227" s="55" t="s">
        <v>159</v>
      </c>
      <c r="E227" s="55"/>
      <c r="F227" s="61">
        <v>0</v>
      </c>
      <c r="G227" s="67">
        <f>(F227/SUM(F220:F238))</f>
        <v>0</v>
      </c>
    </row>
    <row r="228" spans="2:7" ht="15" customHeight="1">
      <c r="B228" s="44" t="s">
        <v>96</v>
      </c>
      <c r="C228" s="46" t="s">
        <v>54</v>
      </c>
      <c r="D228" s="55" t="s">
        <v>160</v>
      </c>
      <c r="E228" s="55"/>
      <c r="F228" s="61">
        <v>0</v>
      </c>
      <c r="G228" s="67">
        <f>(F228/SUM(F220:F238))</f>
        <v>0</v>
      </c>
    </row>
    <row r="229" spans="2:7" ht="15" customHeight="1">
      <c r="B229" s="44" t="s">
        <v>96</v>
      </c>
      <c r="C229" s="46" t="s">
        <v>54</v>
      </c>
      <c r="D229" s="55" t="s">
        <v>161</v>
      </c>
      <c r="E229" s="55"/>
      <c r="F229" s="61">
        <v>0</v>
      </c>
      <c r="G229" s="67">
        <f>(F229/SUM(F220:F238))</f>
        <v>0</v>
      </c>
    </row>
    <row r="230" spans="2:7" ht="15" customHeight="1">
      <c r="B230" s="44" t="s">
        <v>96</v>
      </c>
      <c r="C230" s="46" t="s">
        <v>54</v>
      </c>
      <c r="D230" s="55" t="s">
        <v>162</v>
      </c>
      <c r="E230" s="55"/>
      <c r="F230" s="61">
        <v>80</v>
      </c>
      <c r="G230" s="67">
        <f>(F230/SUM(F220:F238))</f>
        <v>7.2398190045248875E-2</v>
      </c>
    </row>
    <row r="231" spans="2:7" ht="15" customHeight="1">
      <c r="B231" s="44" t="s">
        <v>96</v>
      </c>
      <c r="C231" s="46" t="s">
        <v>54</v>
      </c>
      <c r="D231" s="55" t="s">
        <v>163</v>
      </c>
      <c r="E231" s="55"/>
      <c r="F231" s="61">
        <v>561</v>
      </c>
      <c r="G231" s="67">
        <f>(F231/SUM(F220:F238))</f>
        <v>0.50769230769230766</v>
      </c>
    </row>
    <row r="232" spans="2:7" ht="15" customHeight="1">
      <c r="B232" s="44" t="s">
        <v>96</v>
      </c>
      <c r="C232" s="46" t="s">
        <v>54</v>
      </c>
      <c r="D232" s="55" t="s">
        <v>164</v>
      </c>
      <c r="E232" s="55"/>
      <c r="F232" s="61">
        <v>0</v>
      </c>
      <c r="G232" s="67">
        <f>(F232/SUM(F220:F238))</f>
        <v>0</v>
      </c>
    </row>
    <row r="233" spans="2:7" ht="15" customHeight="1">
      <c r="B233" s="44" t="s">
        <v>96</v>
      </c>
      <c r="C233" s="46" t="s">
        <v>54</v>
      </c>
      <c r="D233" s="55" t="s">
        <v>165</v>
      </c>
      <c r="E233" s="55"/>
      <c r="F233" s="61">
        <v>0</v>
      </c>
      <c r="G233" s="67">
        <f>(F233/SUM(F220:F238))</f>
        <v>0</v>
      </c>
    </row>
    <row r="234" spans="2:7" ht="15" customHeight="1">
      <c r="B234" s="44" t="s">
        <v>96</v>
      </c>
      <c r="C234" s="46" t="s">
        <v>54</v>
      </c>
      <c r="D234" s="55" t="s">
        <v>166</v>
      </c>
      <c r="E234" s="55"/>
      <c r="F234" s="61">
        <v>0</v>
      </c>
      <c r="G234" s="67">
        <f>(F234/SUM(F220:F238))</f>
        <v>0</v>
      </c>
    </row>
    <row r="235" spans="2:7" ht="15" customHeight="1">
      <c r="B235" s="44" t="s">
        <v>96</v>
      </c>
      <c r="C235" s="46" t="s">
        <v>54</v>
      </c>
      <c r="D235" s="55" t="s">
        <v>167</v>
      </c>
      <c r="E235" s="55"/>
      <c r="F235" s="61">
        <v>0</v>
      </c>
      <c r="G235" s="67">
        <f>(F235/SUM(F220:F238))</f>
        <v>0</v>
      </c>
    </row>
    <row r="236" spans="2:7" ht="15" customHeight="1">
      <c r="B236" s="44" t="s">
        <v>96</v>
      </c>
      <c r="C236" s="46" t="s">
        <v>54</v>
      </c>
      <c r="D236" s="55" t="s">
        <v>168</v>
      </c>
      <c r="E236" s="55"/>
      <c r="F236" s="61">
        <v>0</v>
      </c>
      <c r="G236" s="67">
        <f>(F236/SUM(F220:F238))</f>
        <v>0</v>
      </c>
    </row>
    <row r="237" spans="2:7" ht="15" customHeight="1">
      <c r="B237" s="44" t="s">
        <v>96</v>
      </c>
      <c r="C237" s="46" t="s">
        <v>54</v>
      </c>
      <c r="D237" s="55" t="s">
        <v>169</v>
      </c>
      <c r="E237" s="55"/>
      <c r="F237" s="61">
        <v>29</v>
      </c>
      <c r="G237" s="67">
        <f>(F237/SUM(F220:F238))</f>
        <v>2.6244343891402715E-2</v>
      </c>
    </row>
    <row r="238" spans="2:7" ht="15" customHeight="1">
      <c r="B238" s="44" t="s">
        <v>96</v>
      </c>
      <c r="C238" s="46" t="s">
        <v>54</v>
      </c>
      <c r="D238" s="55" t="s">
        <v>170</v>
      </c>
      <c r="E238" s="55"/>
      <c r="F238" s="61">
        <v>0</v>
      </c>
      <c r="G238" s="67">
        <f>(F238/SUM(F220:F238))</f>
        <v>0</v>
      </c>
    </row>
  </sheetData>
  <mergeCells count="3">
    <mergeCell ref="B8:B10"/>
    <mergeCell ref="C8:C10"/>
    <mergeCell ref="D8:D10"/>
  </mergeCells>
  <pageMargins left="0.7" right="0.7" top="0.75" bottom="0.75" header="0.3" footer="0.3"/>
  <pageSetup paperSize="9" orientation="portrait" r:id="rId1"/>
  <headerFooter>
    <oddFooter>&amp;C&amp;1#&amp;"Calibri"&amp;10&amp;K000000[UNCLASSIFIED]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Word" ma:contentTypeID="0x010100FC40A03624D64143884E6213E5F3CCAE006A1BE56954B71E4AA7C596A81C178FC1" ma:contentTypeVersion="41" ma:contentTypeDescription="Create a new document." ma:contentTypeScope="" ma:versionID="ff1c578449900daf0c8197ec0aa8987c">
  <xsd:schema xmlns:xsd="http://www.w3.org/2001/XMLSchema" xmlns:xs="http://www.w3.org/2001/XMLSchema" xmlns:p="http://schemas.microsoft.com/office/2006/metadata/properties" xmlns:ns2="02bffcbe-7cf8-467d-a91b-a3e0dbcae01e" xmlns:ns3="a9df0e0e-9b5b-47bc-81c1-d190dfb54f87" xmlns:ns4="70761194-623b-4751-a0da-29ad6551f95e" xmlns:ns5="211ccad8-b333-499a-9bb0-6589cdb357fb" xmlns:ns6="f12a4863-2e7e-439e-ac91-f44950423e7e" targetNamespace="http://schemas.microsoft.com/office/2006/metadata/properties" ma:root="true" ma:fieldsID="8afd0fd2c1e32644bfe76f3291bc5241" ns2:_="" ns3:_="" ns4:_="" ns5:_="" ns6:_="">
    <xsd:import namespace="02bffcbe-7cf8-467d-a91b-a3e0dbcae01e"/>
    <xsd:import namespace="a9df0e0e-9b5b-47bc-81c1-d190dfb54f87"/>
    <xsd:import namespace="70761194-623b-4751-a0da-29ad6551f95e"/>
    <xsd:import namespace="211ccad8-b333-499a-9bb0-6589cdb357fb"/>
    <xsd:import namespace="f12a4863-2e7e-439e-ac91-f44950423e7e"/>
    <xsd:element name="properties">
      <xsd:complexType>
        <xsd:sequence>
          <xsd:element name="documentManagement">
            <xsd:complexType>
              <xsd:all>
                <xsd:element ref="ns2:DocumentType" minOccurs="0"/>
                <xsd:element ref="ns3:Narrative" minOccurs="0"/>
                <xsd:element ref="ns4:PRAType" minOccurs="0"/>
                <xsd:element ref="ns3:AggregationStatus" minOccurs="0"/>
                <xsd:element ref="ns3:PraText1" minOccurs="0"/>
                <xsd:element ref="ns3:PraText2" minOccurs="0"/>
                <xsd:element ref="ns3:PraText3" minOccurs="0"/>
                <xsd:element ref="ns3:PraText4" minOccurs="0"/>
                <xsd:element ref="ns3:PraText5" minOccurs="0"/>
                <xsd:element ref="ns3:PraDate1" minOccurs="0"/>
                <xsd:element ref="ns3:PraDate2" minOccurs="0"/>
                <xsd:element ref="ns3:PraDate3" minOccurs="0"/>
                <xsd:element ref="ns3:PraDateTrigger" minOccurs="0"/>
                <xsd:element ref="ns3:PraDateDisposal" minOccurs="0"/>
                <xsd:element ref="ns4:Activity" minOccurs="0"/>
                <xsd:element ref="ns4:Function" minOccurs="0"/>
                <xsd:element ref="ns4:Subactivity" minOccurs="0"/>
                <xsd:element ref="ns4:Year" minOccurs="0"/>
                <xsd:element ref="ns4:Project" minOccurs="0"/>
                <xsd:element ref="ns4:AggregationNarrative" minOccurs="0"/>
                <xsd:element ref="ns4:Case" minOccurs="0"/>
                <xsd:element ref="ns4:CategoryName" minOccurs="0"/>
                <xsd:element ref="ns4:CategoryValue" minOccurs="0"/>
                <xsd:element ref="ns5:MediaServiceMetadata" minOccurs="0"/>
                <xsd:element ref="ns5:MediaServiceFastMetadata" minOccurs="0"/>
                <xsd:element ref="ns5:MediaServiceAutoKeyPoints" minOccurs="0"/>
                <xsd:element ref="ns5:MediaServiceKeyPoints" minOccurs="0"/>
                <xsd:element ref="ns5:OTDocID" minOccurs="0"/>
                <xsd:element ref="ns5:OTModifiedBy" minOccurs="0"/>
                <xsd:element ref="ns5:OTCreatedBy" minOccurs="0"/>
                <xsd:element ref="ns5:LegacyMetadata" minOccurs="0"/>
                <xsd:element ref="ns6:SharedWithUsers" minOccurs="0"/>
                <xsd:element ref="ns6:SharedWithDetails" minOccurs="0"/>
                <xsd:element ref="ns5:MediaServiceDateTaken" minOccurs="0"/>
                <xsd:element ref="ns6:_dlc_DocId" minOccurs="0"/>
                <xsd:element ref="ns6:_dlc_DocIdUrl" minOccurs="0"/>
                <xsd:element ref="ns6: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bffcbe-7cf8-467d-a91b-a3e0dbcae01e" elementFormDefault="qualified">
    <xsd:import namespace="http://schemas.microsoft.com/office/2006/documentManagement/types"/>
    <xsd:import namespace="http://schemas.microsoft.com/office/infopath/2007/PartnerControls"/>
    <xsd:element name="DocumentType" ma:index="8" nillable="true" ma:displayName="Document Type" ma:description="Specify the document type to help refine search and to classify the document" ma:format="Dropdown" ma:internalName="DocumentType" ma:readOnly="false">
      <xsd:simpleType>
        <xsd:restriction base="dms:Choice">
          <xsd:enumeration value="APPLICATION, certificate, consent related"/>
          <xsd:enumeration value="CONTRACT, Variation, Agreement"/>
          <xsd:enumeration value="CORRESPONDENCE, Memo, Filenote, Email"/>
          <xsd:enumeration value="DRAWING, Plan, Map"/>
          <xsd:enumeration value="EMPLOYMENT related"/>
          <xsd:enumeration value="FINANCIAL related"/>
          <xsd:enumeration value="KNOWLEDGE article"/>
          <xsd:enumeration value="MEETING related"/>
          <xsd:enumeration value="MODEL, Calculation, Working"/>
          <xsd:enumeration value="PHOTO, Image or Multi-media"/>
          <xsd:enumeration value="PRESENTATION"/>
          <xsd:enumeration value="PUBLICATION material"/>
          <xsd:enumeration value="PURCHASING related"/>
          <xsd:enumeration value="REPORT, or planning related"/>
          <xsd:enumeration value="RULES, Policy, Bylaw, procedure"/>
          <xsd:enumeration value="SERVICE REQUEST related"/>
          <xsd:enumeration value="SPECIFICATION or standard"/>
          <xsd:enumeration value="SUPPLIER PRODUCT Info"/>
          <xsd:enumeration value="TEMPLATE, Checklist or Form"/>
        </xsd:restriction>
      </xsd:simpleType>
    </xsd:element>
  </xsd:schema>
  <xsd:schema xmlns:xsd="http://www.w3.org/2001/XMLSchema" xmlns:xs="http://www.w3.org/2001/XMLSchema" xmlns:dms="http://schemas.microsoft.com/office/2006/documentManagement/types" xmlns:pc="http://schemas.microsoft.com/office/infopath/2007/PartnerControls" targetNamespace="a9df0e0e-9b5b-47bc-81c1-d190dfb54f87" elementFormDefault="qualified">
    <xsd:import namespace="http://schemas.microsoft.com/office/2006/documentManagement/types"/>
    <xsd:import namespace="http://schemas.microsoft.com/office/infopath/2007/PartnerControls"/>
    <xsd:element name="Narrative" ma:index="9" nillable="true" ma:displayName="Narrative" ma:internalName="Narrative0" ma:readOnly="false">
      <xsd:simpleType>
        <xsd:restriction base="dms:Note">
          <xsd:maxLength value="255"/>
        </xsd:restriction>
      </xsd:simpleType>
    </xsd:element>
    <xsd:element name="AggregationStatus" ma:index="11" nillable="true" ma:displayName="Aggregation Status" ma:default="Normal" ma:format="Dropdown" ma:hidden="true" ma:internalName="AggregationStatus0" ma:readOnly="false">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restriction>
      </xsd:simpleType>
    </xsd:element>
    <xsd:element name="PraText1" ma:index="12" nillable="true" ma:displayName="PRA Text 1" ma:hidden="true" ma:internalName="PraText10" ma:readOnly="false">
      <xsd:simpleType>
        <xsd:restriction base="dms:Text">
          <xsd:maxLength value="255"/>
        </xsd:restriction>
      </xsd:simpleType>
    </xsd:element>
    <xsd:element name="PraText2" ma:index="13" nillable="true" ma:displayName="PRA Text 2" ma:hidden="true" ma:internalName="PraText20" ma:readOnly="false">
      <xsd:simpleType>
        <xsd:restriction base="dms:Text">
          <xsd:maxLength value="255"/>
        </xsd:restriction>
      </xsd:simpleType>
    </xsd:element>
    <xsd:element name="PraText3" ma:index="14" nillable="true" ma:displayName="PRA Text 3" ma:hidden="true" ma:internalName="PraText30" ma:readOnly="false">
      <xsd:simpleType>
        <xsd:restriction base="dms:Text">
          <xsd:maxLength value="255"/>
        </xsd:restriction>
      </xsd:simpleType>
    </xsd:element>
    <xsd:element name="PraText4" ma:index="15" nillable="true" ma:displayName="PRA Text 4" ma:hidden="true" ma:internalName="PraText40" ma:readOnly="false">
      <xsd:simpleType>
        <xsd:restriction base="dms:Text">
          <xsd:maxLength value="255"/>
        </xsd:restriction>
      </xsd:simpleType>
    </xsd:element>
    <xsd:element name="PraText5" ma:index="16" nillable="true" ma:displayName="PRA Text 5" ma:hidden="true" ma:internalName="PraText50" ma:readOnly="false">
      <xsd:simpleType>
        <xsd:restriction base="dms:Text">
          <xsd:maxLength value="255"/>
        </xsd:restriction>
      </xsd:simpleType>
    </xsd:element>
    <xsd:element name="PraDate1" ma:index="17" nillable="true" ma:displayName="PRA Date 1" ma:format="DateTime" ma:hidden="true" ma:internalName="PraDate1" ma:readOnly="false">
      <xsd:simpleType>
        <xsd:restriction base="dms:DateTime"/>
      </xsd:simpleType>
    </xsd:element>
    <xsd:element name="PraDate2" ma:index="18" nillable="true" ma:displayName="PRA Date 2" ma:format="DateTime" ma:hidden="true" ma:internalName="PraDate2" ma:readOnly="false">
      <xsd:simpleType>
        <xsd:restriction base="dms:DateTime"/>
      </xsd:simpleType>
    </xsd:element>
    <xsd:element name="PraDate3" ma:index="19" nillable="true" ma:displayName="PRA Date 3" ma:format="DateTime" ma:hidden="true" ma:internalName="PraDate3" ma:readOnly="false">
      <xsd:simpleType>
        <xsd:restriction base="dms:DateTime"/>
      </xsd:simpleType>
    </xsd:element>
    <xsd:element name="PraDateTrigger" ma:index="20" nillable="true" ma:displayName="PRA Date Trigger" ma:format="DateTime" ma:hidden="true" ma:internalName="PraDateTrigger" ma:readOnly="false">
      <xsd:simpleType>
        <xsd:restriction base="dms:DateTime"/>
      </xsd:simpleType>
    </xsd:element>
    <xsd:element name="PraDateDisposal" ma:index="21" nillable="true" ma:displayName="PRA Date Disposal" ma:format="DateTime" ma:hidden="true" ma:internalName="PraDateDisposal0"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0761194-623b-4751-a0da-29ad6551f95e" elementFormDefault="qualified">
    <xsd:import namespace="http://schemas.microsoft.com/office/2006/documentManagement/types"/>
    <xsd:import namespace="http://schemas.microsoft.com/office/infopath/2007/PartnerControls"/>
    <xsd:element name="PRAType" ma:index="10" nillable="true" ma:displayName="PRA Type" ma:hidden="true" ma:internalName="PRAType" ma:readOnly="false">
      <xsd:simpleType>
        <xsd:restriction base="dms:Text">
          <xsd:maxLength value="255"/>
        </xsd:restriction>
      </xsd:simpleType>
    </xsd:element>
    <xsd:element name="Activity" ma:index="22" nillable="true" ma:displayName="Activity" ma:description="Project Management" ma:internalName="Activity">
      <xsd:simpleType>
        <xsd:restriction base="dms:Text">
          <xsd:maxLength value="255"/>
        </xsd:restriction>
      </xsd:simpleType>
    </xsd:element>
    <xsd:element name="Function" ma:index="23" nillable="true" ma:displayName="Function" ma:default="Programmes and Projects" ma:format="Dropdown" ma:internalName="Function">
      <xsd:simpleType>
        <xsd:union memberTypes="dms:Text">
          <xsd:simpleType>
            <xsd:restriction base="dms:Choice">
              <xsd:enumeration value="Programmes and Projects"/>
            </xsd:restriction>
          </xsd:simpleType>
        </xsd:union>
      </xsd:simpleType>
    </xsd:element>
    <xsd:element name="Subactivity" ma:index="24" nillable="true" ma:displayName="Subactivity" ma:default="NA" ma:format="Dropdown" ma:hidden="true" ma:internalName="Subactivity" ma:readOnly="false">
      <xsd:simpleType>
        <xsd:union memberTypes="dms:Text">
          <xsd:simpleType>
            <xsd:restriction base="dms:Choice">
              <xsd:enumeration value="NA"/>
            </xsd:restriction>
          </xsd:simpleType>
        </xsd:union>
      </xsd:simpleType>
    </xsd:element>
    <xsd:element name="Year" ma:index="25" nillable="true" ma:displayName="Year" ma:format="Dropdown" ma:hidden="true" ma:internalName="Year" ma:readOnly="false">
      <xsd:simpleType>
        <xsd:restriction base="dms:Choice">
          <xsd:enumeration value="2019"/>
          <xsd:enumeration value="2020"/>
          <xsd:enumeration value="2021"/>
          <xsd:enumeration value="2022"/>
          <xsd:enumeration value="2023"/>
        </xsd:restriction>
      </xsd:simpleType>
    </xsd:element>
    <xsd:element name="Project" ma:index="26" nillable="true" ma:displayName="Project" ma:hidden="true" ma:internalName="Project" ma:readOnly="false">
      <xsd:simpleType>
        <xsd:restriction base="dms:Text">
          <xsd:maxLength value="255"/>
        </xsd:restriction>
      </xsd:simpleType>
    </xsd:element>
    <xsd:element name="AggregationNarrative" ma:index="27" nillable="true" ma:displayName="Aggregation Narrative" ma:hidden="true" ma:internalName="AggregationNarrative" ma:readOnly="false">
      <xsd:simpleType>
        <xsd:restriction base="dms:Text">
          <xsd:maxLength value="255"/>
        </xsd:restriction>
      </xsd:simpleType>
    </xsd:element>
    <xsd:element name="Case" ma:index="28" nillable="true" ma:displayName="Case" ma:default="Cross Cutting" ma:format="Dropdown" ma:internalName="Case">
      <xsd:simpleType>
        <xsd:restriction base="dms:Choice">
          <xsd:enumeration value="Cross Cutting"/>
        </xsd:restriction>
      </xsd:simpleType>
    </xsd:element>
    <xsd:element name="CategoryName" ma:index="29" nillable="true" ma:displayName="Category Name" ma:hidden="true" ma:internalName="CategoryName" ma:readOnly="false">
      <xsd:simpleType>
        <xsd:restriction base="dms:Text">
          <xsd:maxLength value="255"/>
        </xsd:restriction>
      </xsd:simpleType>
    </xsd:element>
    <xsd:element name="CategoryValue" ma:index="30" nillable="true" ma:displayName="Category Value" ma:hidden="true" ma:internalName="CategoryValu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1ccad8-b333-499a-9bb0-6589cdb357fb"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KeyPoints" ma:index="33" nillable="true" ma:displayName="MediaServiceAutoKeyPoints" ma:hidden="true" ma:internalName="MediaServiceAutoKeyPoints" ma:readOnly="true">
      <xsd:simpleType>
        <xsd:restriction base="dms:Note"/>
      </xsd:simpleType>
    </xsd:element>
    <xsd:element name="MediaServiceKeyPoints" ma:index="34" nillable="true" ma:displayName="KeyPoints" ma:internalName="MediaServiceKeyPoints" ma:readOnly="true">
      <xsd:simpleType>
        <xsd:restriction base="dms:Note">
          <xsd:maxLength value="255"/>
        </xsd:restriction>
      </xsd:simpleType>
    </xsd:element>
    <xsd:element name="OTDocID" ma:index="35" nillable="true" ma:displayName="OTDocID" ma:format="Dropdown" ma:internalName="OTDocID">
      <xsd:simpleType>
        <xsd:restriction base="dms:Text">
          <xsd:maxLength value="255"/>
        </xsd:restriction>
      </xsd:simpleType>
    </xsd:element>
    <xsd:element name="OTModifiedBy" ma:index="36" nillable="true" ma:displayName="OTModifiedBy" ma:format="Dropdown" ma:internalName="OTModifiedBy">
      <xsd:simpleType>
        <xsd:restriction base="dms:Text">
          <xsd:maxLength value="255"/>
        </xsd:restriction>
      </xsd:simpleType>
    </xsd:element>
    <xsd:element name="OTCreatedBy" ma:index="37" nillable="true" ma:displayName="OTCreatedBy" ma:format="Dropdown" ma:internalName="OTCreatedBy">
      <xsd:simpleType>
        <xsd:restriction base="dms:Text">
          <xsd:maxLength value="255"/>
        </xsd:restriction>
      </xsd:simpleType>
    </xsd:element>
    <xsd:element name="LegacyMetadata" ma:index="38" nillable="true" ma:displayName="LegacyMetadata" ma:format="Dropdown" ma:internalName="LegacyMetadata">
      <xsd:simpleType>
        <xsd:restriction base="dms:Note"/>
      </xsd:simpleType>
    </xsd:element>
    <xsd:element name="MediaServiceDateTaken" ma:index="41"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2a4863-2e7e-439e-ac91-f44950423e7e" elementFormDefault="qualified">
    <xsd:import namespace="http://schemas.microsoft.com/office/2006/documentManagement/types"/>
    <xsd:import namespace="http://schemas.microsoft.com/office/infopath/2007/PartnerControls"/>
    <xsd:element name="SharedWithUsers" ma:index="3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0" nillable="true" ma:displayName="Shared With Details" ma:internalName="SharedWithDetails" ma:readOnly="true">
      <xsd:simpleType>
        <xsd:restriction base="dms:Note">
          <xsd:maxLength value="255"/>
        </xsd:restriction>
      </xsd:simpleType>
    </xsd:element>
    <xsd:element name="_dlc_DocId" ma:index="42" nillable="true" ma:displayName="Document ID Value" ma:description="The value of the document ID assigned to this item." ma:internalName="_dlc_DocId" ma:readOnly="true">
      <xsd:simpleType>
        <xsd:restriction base="dms:Text"/>
      </xsd:simpleType>
    </xsd:element>
    <xsd:element name="_dlc_DocIdUrl" ma:index="4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egacyMetadata xmlns="211ccad8-b333-499a-9bb0-6589cdb357fb" xsi:nil="true"/>
    <PraText1 xmlns="a9df0e0e-9b5b-47bc-81c1-d190dfb54f87" xsi:nil="true"/>
    <Activity xmlns="70761194-623b-4751-a0da-29ad6551f95e">Models</Activity>
    <Function xmlns="70761194-623b-4751-a0da-29ad6551f95e">Programmes and Projects</Function>
    <Year xmlns="70761194-623b-4751-a0da-29ad6551f95e" xsi:nil="true"/>
    <OTModifiedBy xmlns="211ccad8-b333-499a-9bb0-6589cdb357fb" xsi:nil="true"/>
    <AggregationStatus xmlns="a9df0e0e-9b5b-47bc-81c1-d190dfb54f87">Normal</AggregationStatus>
    <CategoryName xmlns="70761194-623b-4751-a0da-29ad6551f95e" xsi:nil="true"/>
    <CategoryValue xmlns="70761194-623b-4751-a0da-29ad6551f95e" xsi:nil="true"/>
    <Narrative xmlns="a9df0e0e-9b5b-47bc-81c1-d190dfb54f87" xsi:nil="true"/>
    <PraText5 xmlns="a9df0e0e-9b5b-47bc-81c1-d190dfb54f87" xsi:nil="true"/>
    <OTDocID xmlns="211ccad8-b333-499a-9bb0-6589cdb357fb" xsi:nil="true"/>
    <PRAType xmlns="70761194-623b-4751-a0da-29ad6551f95e" xsi:nil="true"/>
    <PraDate3 xmlns="a9df0e0e-9b5b-47bc-81c1-d190dfb54f87" xsi:nil="true"/>
    <PraDateTrigger xmlns="a9df0e0e-9b5b-47bc-81c1-d190dfb54f87" xsi:nil="true"/>
    <Project xmlns="70761194-623b-4751-a0da-29ad6551f95e" xsi:nil="true"/>
    <PraText4 xmlns="a9df0e0e-9b5b-47bc-81c1-d190dfb54f87" xsi:nil="true"/>
    <Subactivity xmlns="70761194-623b-4751-a0da-29ad6551f95e">NA</Subactivity>
    <PraDateDisposal xmlns="a9df0e0e-9b5b-47bc-81c1-d190dfb54f87" xsi:nil="true"/>
    <PraDate2 xmlns="a9df0e0e-9b5b-47bc-81c1-d190dfb54f87" xsi:nil="true"/>
    <PraText3 xmlns="a9df0e0e-9b5b-47bc-81c1-d190dfb54f87" xsi:nil="true"/>
    <OTCreatedBy xmlns="211ccad8-b333-499a-9bb0-6589cdb357fb" xsi:nil="true"/>
    <DocumentType xmlns="02bffcbe-7cf8-467d-a91b-a3e0dbcae01e" xsi:nil="true"/>
    <AggregationNarrative xmlns="70761194-623b-4751-a0da-29ad6551f95e" xsi:nil="true"/>
    <Case xmlns="70761194-623b-4751-a0da-29ad6551f95e">Cross Cutting</Case>
    <PraDate1 xmlns="a9df0e0e-9b5b-47bc-81c1-d190dfb54f87" xsi:nil="true"/>
    <PraText2 xmlns="a9df0e0e-9b5b-47bc-81c1-d190dfb54f87" xsi:nil="true"/>
    <_dlc_DocId xmlns="f12a4863-2e7e-439e-ac91-f44950423e7e">C6EMVEZ3DK3F-1749848088-18081</_dlc_DocId>
    <_dlc_DocIdUrl xmlns="f12a4863-2e7e-439e-ac91-f44950423e7e">
      <Url>https://climatechangegovt.sharepoint.com/sites/EmissionsBudget/_layouts/15/DocIdRedir.aspx?ID=C6EMVEZ3DK3F-1749848088-18081</Url>
      <Description>C6EMVEZ3DK3F-1749848088-18081</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1D688B-04C5-4B35-A31B-EA3B7919E2F1}">
  <ds:schemaRefs>
    <ds:schemaRef ds:uri="http://schemas.microsoft.com/sharepoint/events"/>
  </ds:schemaRefs>
</ds:datastoreItem>
</file>

<file path=customXml/itemProps2.xml><?xml version="1.0" encoding="utf-8"?>
<ds:datastoreItem xmlns:ds="http://schemas.openxmlformats.org/officeDocument/2006/customXml" ds:itemID="{F48D83E7-C518-476B-9C98-72846D200E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bffcbe-7cf8-467d-a91b-a3e0dbcae01e"/>
    <ds:schemaRef ds:uri="a9df0e0e-9b5b-47bc-81c1-d190dfb54f87"/>
    <ds:schemaRef ds:uri="70761194-623b-4751-a0da-29ad6551f95e"/>
    <ds:schemaRef ds:uri="211ccad8-b333-499a-9bb0-6589cdb357fb"/>
    <ds:schemaRef ds:uri="f12a4863-2e7e-439e-ac91-f44950423e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4306B7-CA75-4EAA-8A2E-1969AFFA58F8}">
  <ds:schemaRefs>
    <ds:schemaRef ds:uri="http://purl.org/dc/terms/"/>
    <ds:schemaRef ds:uri="http://schemas.openxmlformats.org/package/2006/metadata/core-properties"/>
    <ds:schemaRef ds:uri="http://schemas.microsoft.com/office/2006/documentManagement/types"/>
    <ds:schemaRef ds:uri="http://purl.org/dc/elements/1.1/"/>
    <ds:schemaRef ds:uri="a9df0e0e-9b5b-47bc-81c1-d190dfb54f87"/>
    <ds:schemaRef ds:uri="http://schemas.microsoft.com/office/2006/metadata/properties"/>
    <ds:schemaRef ds:uri="http://purl.org/dc/dcmitype/"/>
    <ds:schemaRef ds:uri="02bffcbe-7cf8-467d-a91b-a3e0dbcae01e"/>
    <ds:schemaRef ds:uri="http://schemas.microsoft.com/office/infopath/2007/PartnerControls"/>
    <ds:schemaRef ds:uri="70761194-623b-4751-a0da-29ad6551f95e"/>
    <ds:schemaRef ds:uri="f12a4863-2e7e-439e-ac91-f44950423e7e"/>
    <ds:schemaRef ds:uri="211ccad8-b333-499a-9bb0-6589cdb357fb"/>
    <ds:schemaRef ds:uri="http://www.w3.org/XML/1998/namespace"/>
  </ds:schemaRefs>
</ds:datastoreItem>
</file>

<file path=customXml/itemProps4.xml><?xml version="1.0" encoding="utf-8"?>
<ds:datastoreItem xmlns:ds="http://schemas.openxmlformats.org/officeDocument/2006/customXml" ds:itemID="{0DBBDD54-1A03-4EB7-92BC-FACB2E7220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Chapter8</vt:lpstr>
      <vt:lpstr>SectorDetail</vt:lpstr>
      <vt:lpstr>SectorCumulative</vt:lpstr>
      <vt:lpstr>Earnings</vt:lpstr>
      <vt:lpstr>JobTenure</vt:lpstr>
      <vt:lpstr>Regions</vt:lpstr>
      <vt:lpstr>Gender</vt:lpstr>
      <vt:lpstr>Industry</vt:lpstr>
      <vt:lpstr>Ethnicity</vt:lpstr>
      <vt:lpstr>Age</vt:lpstr>
      <vt:lpstr>HQual</vt:lpstr>
      <vt:lpstr>Stats 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Carly Soo</dc:creator>
  <cp:lastModifiedBy>Grant Blackwell</cp:lastModifiedBy>
  <dcterms:created xsi:type="dcterms:W3CDTF">2021-05-17T05:18:29Z</dcterms:created>
  <dcterms:modified xsi:type="dcterms:W3CDTF">2021-06-08T22:06:12Z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0x010100FC40A03624D64143884E6213E5F3CCAE006A1BE56954B71E4AA7C596A81C178FC1</vt:lpwstr>
  </property>
  <property fmtid="{D5CDD505-2E9C-101B-9397-08002B2CF9AE}" pid="3" name="MSIP_Label_92265b78-25d0-4d54-b3b2-27c0ecf14e3e_Enabled">
    <vt:lpwstr>true</vt:lpwstr>
  </property>
  <property fmtid="{D5CDD505-2E9C-101B-9397-08002B2CF9AE}" pid="4" name="MSIP_Label_92265b78-25d0-4d54-b3b2-27c0ecf14e3e_SetDate">
    <vt:lpwstr>2021-06-08T01:36:45Z</vt:lpwstr>
  </property>
  <property fmtid="{D5CDD505-2E9C-101B-9397-08002B2CF9AE}" pid="5" name="MSIP_Label_92265b78-25d0-4d54-b3b2-27c0ecf14e3e_Method">
    <vt:lpwstr>Privileged</vt:lpwstr>
  </property>
  <property fmtid="{D5CDD505-2E9C-101B-9397-08002B2CF9AE}" pid="6" name="MSIP_Label_92265b78-25d0-4d54-b3b2-27c0ecf14e3e_Name">
    <vt:lpwstr>Unclassified</vt:lpwstr>
  </property>
  <property fmtid="{D5CDD505-2E9C-101B-9397-08002B2CF9AE}" pid="7" name="MSIP_Label_92265b78-25d0-4d54-b3b2-27c0ecf14e3e_SiteId">
    <vt:lpwstr>27523570-98da-4a95-b560-ba6bb21643d0</vt:lpwstr>
  </property>
  <property fmtid="{D5CDD505-2E9C-101B-9397-08002B2CF9AE}" pid="8" name="MSIP_Label_92265b78-25d0-4d54-b3b2-27c0ecf14e3e_ActionId">
    <vt:lpwstr>3d55e492-e499-4b71-b94b-b128074ee5da</vt:lpwstr>
  </property>
  <property fmtid="{D5CDD505-2E9C-101B-9397-08002B2CF9AE}" pid="9" name="MSIP_Label_92265b78-25d0-4d54-b3b2-27c0ecf14e3e_ContentBits">
    <vt:lpwstr>3</vt:lpwstr>
  </property>
  <property fmtid="{D5CDD505-2E9C-101B-9397-08002B2CF9AE}" pid="10" name="_dlc_DocIdItemGuid">
    <vt:lpwstr>b2e797cd-d5cf-48aa-ac9d-9ef768ce43c6</vt:lpwstr>
  </property>
</Properties>
</file>