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1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2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3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4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5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6.xml" ContentType="application/vnd.openxmlformats-officedocument.themeOverride+xml"/>
  <Override PartName="/xl/charts/chart19.xml" ContentType="application/vnd.openxmlformats-officedocument.drawingml.chart+xml"/>
  <Override PartName="/xl/theme/themeOverride7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ansLandon-Lane\Downloads\"/>
    </mc:Choice>
  </mc:AlternateContent>
  <xr:revisionPtr revIDLastSave="0" documentId="13_ncr:1_{208AFF24-26D5-4C44-A3CD-BAD121FA9094}" xr6:coauthVersionLast="47" xr6:coauthVersionMax="47" xr10:uidLastSave="{00000000-0000-0000-0000-000000000000}"/>
  <bookViews>
    <workbookView xWindow="-120" yWindow="-120" windowWidth="29040" windowHeight="15840" tabRatio="695" xr2:uid="{FD5C69EF-266B-4AEB-AFD4-AC0B3E14EE96}"/>
  </bookViews>
  <sheets>
    <sheet name="Contents" sheetId="16" r:id="rId1"/>
    <sheet name="Version history" sheetId="160" r:id="rId2"/>
    <sheet name="Chapter 2" sheetId="19" r:id="rId3"/>
    <sheet name="Chapter 4" sheetId="153" r:id="rId4"/>
    <sheet name="Chapter 7" sheetId="154" r:id="rId5"/>
    <sheet name="Chapter 8" sheetId="156" r:id="rId6"/>
    <sheet name="Chapter 9" sheetId="158" r:id="rId7"/>
    <sheet name="Chapter 10" sheetId="159" r:id="rId8"/>
    <sheet name="Chapter 11" sheetId="162" r:id="rId9"/>
    <sheet name="TechAnnex - Figures" sheetId="161" r:id="rId10"/>
    <sheet name="TechAnnex - Indicators" sheetId="164" r:id="rId11"/>
  </sheets>
  <definedNames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34" i="161" l="1"/>
  <c r="AR33" i="161"/>
  <c r="J194" i="19"/>
  <c r="K259" i="161"/>
  <c r="T190" i="161"/>
  <c r="W215" i="161"/>
  <c r="K108" i="164" l="1"/>
  <c r="L108" i="164" s="1"/>
  <c r="M108" i="164" s="1"/>
  <c r="N108" i="164" s="1"/>
  <c r="O108" i="164" s="1"/>
  <c r="P108" i="164" s="1"/>
  <c r="Q108" i="164" s="1"/>
  <c r="R108" i="164" s="1"/>
  <c r="S108" i="164" s="1"/>
  <c r="T108" i="164" s="1"/>
  <c r="U108" i="164" s="1"/>
  <c r="V108" i="164" s="1"/>
  <c r="W108" i="164" s="1"/>
  <c r="X108" i="164" s="1"/>
  <c r="Y108" i="164" s="1"/>
  <c r="Z108" i="164" s="1"/>
  <c r="AA108" i="164" s="1"/>
  <c r="AB108" i="164" s="1"/>
  <c r="AC108" i="164" s="1"/>
  <c r="AD108" i="164" s="1"/>
  <c r="AE108" i="164" s="1"/>
  <c r="AF108" i="164" s="1"/>
  <c r="AG108" i="164" s="1"/>
  <c r="AH108" i="164" s="1"/>
  <c r="AI108" i="164" s="1"/>
  <c r="AJ108" i="164" s="1"/>
  <c r="AK108" i="164" s="1"/>
  <c r="AL108" i="164" s="1"/>
  <c r="AM108" i="164" s="1"/>
  <c r="AN108" i="164" s="1"/>
  <c r="AO108" i="164" s="1"/>
  <c r="AP108" i="164" s="1"/>
  <c r="AQ108" i="164" s="1"/>
  <c r="AR108" i="164" s="1"/>
  <c r="AS108" i="164" s="1"/>
  <c r="AT108" i="164" s="1"/>
  <c r="AU108" i="164" s="1"/>
  <c r="AV108" i="164" s="1"/>
  <c r="AW108" i="164" s="1"/>
  <c r="AX108" i="164" s="1"/>
  <c r="AY108" i="164" s="1"/>
  <c r="AZ108" i="164" s="1"/>
  <c r="BA108" i="164" s="1"/>
  <c r="BB108" i="164" s="1"/>
  <c r="BC108" i="164" s="1"/>
  <c r="BD108" i="164" s="1"/>
  <c r="BE108" i="164" s="1"/>
  <c r="BF108" i="164" s="1"/>
  <c r="BG108" i="164" s="1"/>
  <c r="BH108" i="164" s="1"/>
  <c r="BI108" i="164" s="1"/>
  <c r="BJ108" i="164" s="1"/>
  <c r="BK108" i="164" s="1"/>
  <c r="BL108" i="164" s="1"/>
  <c r="BM108" i="164" s="1"/>
  <c r="BN108" i="164" s="1"/>
  <c r="BO108" i="164" s="1"/>
  <c r="BP108" i="164" s="1"/>
  <c r="BQ108" i="164" s="1"/>
  <c r="BR108" i="164" s="1"/>
  <c r="BS108" i="164" s="1"/>
  <c r="BT108" i="164" s="1"/>
  <c r="BU108" i="164" s="1"/>
  <c r="BV108" i="164" s="1"/>
  <c r="BW108" i="164" s="1"/>
  <c r="BX108" i="164" s="1"/>
  <c r="BY108" i="164" s="1"/>
  <c r="BZ108" i="164" s="1"/>
  <c r="CA108" i="164" s="1"/>
  <c r="CB108" i="164" s="1"/>
  <c r="CC108" i="164" s="1"/>
  <c r="CD108" i="164" s="1"/>
  <c r="CE108" i="164" s="1"/>
  <c r="CF108" i="164" s="1"/>
  <c r="CG108" i="164" s="1"/>
  <c r="CH108" i="164" s="1"/>
  <c r="CI108" i="164" s="1"/>
  <c r="CJ108" i="164" s="1"/>
  <c r="CK108" i="164" s="1"/>
  <c r="CL108" i="164" s="1"/>
  <c r="CM108" i="164" s="1"/>
  <c r="CN108" i="164" s="1"/>
  <c r="CO108" i="164" s="1"/>
  <c r="CP108" i="164" s="1"/>
  <c r="CQ108" i="164" s="1"/>
  <c r="CR108" i="164" s="1"/>
  <c r="CS108" i="164" s="1"/>
  <c r="CT108" i="164" s="1"/>
  <c r="CU108" i="164" s="1"/>
  <c r="CV108" i="164" s="1"/>
  <c r="CW108" i="164" s="1"/>
  <c r="CX108" i="164" s="1"/>
  <c r="CY108" i="164" s="1"/>
  <c r="CZ108" i="164" s="1"/>
  <c r="DA108" i="164" s="1"/>
  <c r="DB108" i="164" s="1"/>
  <c r="DC108" i="164" s="1"/>
  <c r="DD108" i="164" s="1"/>
  <c r="DE108" i="164" s="1"/>
  <c r="DF108" i="164" s="1"/>
  <c r="DG108" i="164" s="1"/>
  <c r="DH108" i="164" s="1"/>
  <c r="DI108" i="164" s="1"/>
  <c r="DJ108" i="164" s="1"/>
  <c r="DK108" i="164" s="1"/>
  <c r="DL108" i="164" s="1"/>
  <c r="DM108" i="164" s="1"/>
  <c r="DN108" i="164" s="1"/>
  <c r="DO108" i="164" s="1"/>
  <c r="DP108" i="164" s="1"/>
  <c r="DQ108" i="164" s="1"/>
  <c r="DR108" i="164" s="1"/>
  <c r="DS108" i="164" s="1"/>
  <c r="DT108" i="164" s="1"/>
  <c r="DU108" i="164" s="1"/>
  <c r="DV108" i="164" s="1"/>
  <c r="DW108" i="164" s="1"/>
  <c r="DX108" i="164" s="1"/>
  <c r="DY108" i="164" s="1"/>
  <c r="DZ108" i="164" s="1"/>
  <c r="EA108" i="164" s="1"/>
  <c r="EB108" i="164" s="1"/>
  <c r="EC108" i="164" s="1"/>
  <c r="ED108" i="164" s="1"/>
  <c r="EE108" i="164" s="1"/>
  <c r="EF108" i="164" s="1"/>
  <c r="EG108" i="164" s="1"/>
  <c r="EH108" i="164" s="1"/>
  <c r="EI108" i="164" s="1"/>
  <c r="EJ108" i="164" s="1"/>
  <c r="EK108" i="164" s="1"/>
  <c r="EL108" i="164" s="1"/>
  <c r="EM108" i="164" s="1"/>
  <c r="EN108" i="164" s="1"/>
  <c r="EO108" i="164" s="1"/>
  <c r="EP108" i="164" s="1"/>
  <c r="EQ108" i="164" s="1"/>
  <c r="ER108" i="164" s="1"/>
  <c r="ES108" i="164" s="1"/>
  <c r="ET108" i="164" s="1"/>
  <c r="EU108" i="164" s="1"/>
  <c r="EV108" i="164" s="1"/>
  <c r="EW108" i="164" s="1"/>
  <c r="EX108" i="164" s="1"/>
  <c r="EY108" i="164" s="1"/>
  <c r="EZ108" i="164" s="1"/>
  <c r="FA108" i="164" s="1"/>
  <c r="FB108" i="164" s="1"/>
  <c r="FC108" i="164" s="1"/>
  <c r="FD108" i="164" s="1"/>
  <c r="FE108" i="164" s="1"/>
  <c r="FF108" i="164" s="1"/>
  <c r="FG108" i="164" s="1"/>
  <c r="FH108" i="164" s="1"/>
  <c r="FI108" i="164" s="1"/>
  <c r="FJ108" i="164" s="1"/>
  <c r="FK108" i="164" s="1"/>
  <c r="FL108" i="164" s="1"/>
  <c r="FM108" i="164" s="1"/>
  <c r="FN108" i="164" s="1"/>
  <c r="FO108" i="164" s="1"/>
  <c r="FP108" i="164" s="1"/>
  <c r="FQ108" i="164" s="1"/>
  <c r="FR108" i="164" s="1"/>
  <c r="FS108" i="164" s="1"/>
  <c r="FT108" i="164" s="1"/>
  <c r="FU108" i="164" s="1"/>
  <c r="FV108" i="164" s="1"/>
  <c r="FW108" i="164" s="1"/>
  <c r="FX108" i="164" s="1"/>
  <c r="FY108" i="164" s="1"/>
  <c r="FZ108" i="164" s="1"/>
  <c r="GA108" i="164" s="1"/>
  <c r="GB108" i="164" s="1"/>
  <c r="GC108" i="164" s="1"/>
  <c r="GD108" i="164" s="1"/>
  <c r="GE108" i="164" s="1"/>
  <c r="GF108" i="164" s="1"/>
  <c r="GG108" i="164" s="1"/>
  <c r="GH108" i="164" s="1"/>
  <c r="GI108" i="164" s="1"/>
  <c r="GJ108" i="164" s="1"/>
  <c r="GK108" i="164" s="1"/>
  <c r="GL108" i="164" s="1"/>
  <c r="GM108" i="164" s="1"/>
  <c r="GN108" i="164" s="1"/>
  <c r="GO108" i="164" s="1"/>
  <c r="GP108" i="164" s="1"/>
  <c r="GQ108" i="164" s="1"/>
  <c r="GR108" i="164" s="1"/>
  <c r="Z58" i="19"/>
  <c r="Z57" i="19"/>
  <c r="Z56" i="19"/>
  <c r="Z55" i="19"/>
  <c r="Z54" i="19"/>
  <c r="AQ85" i="161" l="1"/>
  <c r="J85" i="161" l="1"/>
  <c r="K85" i="161"/>
  <c r="L85" i="161"/>
  <c r="M85" i="161"/>
  <c r="N85" i="161"/>
  <c r="O85" i="161"/>
  <c r="P85" i="161"/>
  <c r="Q85" i="161"/>
  <c r="R85" i="161"/>
  <c r="S85" i="161"/>
  <c r="T85" i="161"/>
  <c r="U85" i="161"/>
  <c r="V85" i="161"/>
  <c r="W85" i="161"/>
  <c r="X85" i="161"/>
  <c r="Y85" i="161"/>
  <c r="Z85" i="161"/>
  <c r="AA85" i="161"/>
  <c r="AB85" i="161"/>
  <c r="AC85" i="161"/>
  <c r="AD85" i="161"/>
  <c r="AE85" i="161"/>
  <c r="AF85" i="161"/>
  <c r="AG85" i="161"/>
  <c r="AH85" i="161"/>
  <c r="AI85" i="161"/>
  <c r="AJ85" i="161"/>
  <c r="AK85" i="161"/>
  <c r="AL85" i="161"/>
  <c r="AM85" i="161"/>
  <c r="AN85" i="161"/>
  <c r="AO85" i="161"/>
  <c r="AP85" i="161"/>
  <c r="J259" i="161"/>
  <c r="L259" i="161"/>
  <c r="M259" i="161"/>
  <c r="N259" i="161"/>
  <c r="O259" i="161"/>
  <c r="P259" i="161"/>
  <c r="Q259" i="161"/>
  <c r="R259" i="161"/>
  <c r="S259" i="161"/>
  <c r="T259" i="161"/>
  <c r="U259" i="161"/>
  <c r="V259" i="161"/>
  <c r="W259" i="161"/>
  <c r="X259" i="161"/>
  <c r="Y259" i="161"/>
  <c r="Z259" i="161"/>
  <c r="AA259" i="161"/>
  <c r="AB259" i="161"/>
  <c r="AC259" i="161"/>
  <c r="AD259" i="161"/>
  <c r="AE259" i="161"/>
  <c r="AF259" i="161"/>
  <c r="AG259" i="161"/>
  <c r="AH259" i="161"/>
  <c r="AI259" i="161"/>
  <c r="AJ259" i="161"/>
  <c r="AK259" i="161"/>
  <c r="AL259" i="161"/>
  <c r="AM259" i="161"/>
  <c r="AN259" i="161"/>
  <c r="AO259" i="161"/>
  <c r="AP259" i="161"/>
  <c r="AQ259" i="161"/>
  <c r="J356" i="161" l="1"/>
  <c r="K356" i="161"/>
  <c r="L356" i="161"/>
  <c r="M356" i="161"/>
  <c r="N356" i="161"/>
  <c r="O356" i="161"/>
  <c r="P356" i="161"/>
  <c r="Q356" i="161"/>
  <c r="R356" i="161"/>
  <c r="S356" i="161"/>
  <c r="T356" i="161"/>
  <c r="U356" i="161"/>
  <c r="V356" i="161"/>
  <c r="W356" i="161"/>
  <c r="X356" i="161"/>
  <c r="Y356" i="161"/>
  <c r="Z356" i="161"/>
  <c r="AA356" i="161"/>
  <c r="AB356" i="161"/>
  <c r="AC356" i="161"/>
  <c r="AD356" i="161"/>
  <c r="AE356" i="161"/>
  <c r="AF356" i="161"/>
  <c r="AG356" i="161"/>
  <c r="AH356" i="161"/>
  <c r="AI356" i="161"/>
  <c r="AJ356" i="161"/>
  <c r="AK356" i="161"/>
  <c r="AL356" i="161"/>
  <c r="AM356" i="161"/>
  <c r="AN356" i="161"/>
  <c r="AO356" i="161"/>
  <c r="AP356" i="161"/>
  <c r="AQ356" i="161"/>
  <c r="J189" i="161"/>
  <c r="K189" i="161"/>
  <c r="L189" i="161"/>
  <c r="M189" i="161"/>
  <c r="N189" i="161"/>
  <c r="O189" i="161"/>
  <c r="P189" i="161"/>
  <c r="Q189" i="161"/>
  <c r="R189" i="161"/>
  <c r="S189" i="161"/>
  <c r="T189" i="161"/>
  <c r="U189" i="161"/>
  <c r="V189" i="161"/>
  <c r="W189" i="161"/>
  <c r="J190" i="161"/>
  <c r="K190" i="161"/>
  <c r="L190" i="161"/>
  <c r="M190" i="161"/>
  <c r="N190" i="161"/>
  <c r="O190" i="161"/>
  <c r="P190" i="161"/>
  <c r="Q190" i="161"/>
  <c r="R190" i="161"/>
  <c r="S190" i="161"/>
  <c r="U190" i="161"/>
  <c r="V190" i="161"/>
  <c r="W190" i="161"/>
  <c r="J191" i="161"/>
  <c r="K191" i="161"/>
  <c r="L191" i="161"/>
  <c r="M191" i="161"/>
  <c r="N191" i="161"/>
  <c r="O191" i="161"/>
  <c r="P191" i="161"/>
  <c r="Q191" i="161"/>
  <c r="R191" i="161"/>
  <c r="S191" i="161"/>
  <c r="T191" i="161"/>
  <c r="U191" i="161"/>
  <c r="V191" i="161"/>
  <c r="W191" i="161"/>
  <c r="J215" i="161"/>
  <c r="K215" i="161"/>
  <c r="L215" i="161"/>
  <c r="M215" i="161"/>
  <c r="N215" i="161"/>
  <c r="O215" i="161"/>
  <c r="P215" i="161"/>
  <c r="Q215" i="161"/>
  <c r="R215" i="161"/>
  <c r="S215" i="161"/>
  <c r="T215" i="161"/>
  <c r="U215" i="161"/>
  <c r="V215" i="161"/>
  <c r="J236" i="161"/>
  <c r="K236" i="161"/>
  <c r="L236" i="161"/>
  <c r="M236" i="161"/>
  <c r="N236" i="161"/>
  <c r="O236" i="161"/>
  <c r="P236" i="161"/>
  <c r="Q236" i="161"/>
  <c r="R236" i="161"/>
  <c r="S236" i="161"/>
  <c r="T236" i="161"/>
  <c r="U236" i="161"/>
  <c r="V236" i="161"/>
  <c r="W236" i="161"/>
  <c r="X236" i="161"/>
  <c r="Y236" i="161"/>
  <c r="Z236" i="161"/>
  <c r="AA236" i="161"/>
  <c r="AB236" i="161"/>
  <c r="AC236" i="161"/>
  <c r="AD236" i="161"/>
  <c r="AE236" i="161"/>
  <c r="AF236" i="161"/>
  <c r="K75" i="161" l="1"/>
  <c r="L75" i="161" s="1"/>
  <c r="M75" i="161" s="1"/>
  <c r="N75" i="161" s="1"/>
  <c r="O75" i="161" s="1"/>
  <c r="P75" i="161" s="1"/>
  <c r="Q75" i="161" s="1"/>
  <c r="R75" i="161" s="1"/>
  <c r="S75" i="161" s="1"/>
  <c r="T75" i="161" s="1"/>
  <c r="U75" i="161" s="1"/>
  <c r="V75" i="161" s="1"/>
  <c r="W75" i="161" s="1"/>
  <c r="X75" i="161" s="1"/>
  <c r="Y75" i="161" s="1"/>
  <c r="Z75" i="161" s="1"/>
  <c r="AA75" i="161" s="1"/>
  <c r="AB75" i="161" s="1"/>
  <c r="AC75" i="161" s="1"/>
  <c r="AD75" i="161" s="1"/>
  <c r="AE75" i="161" s="1"/>
  <c r="AF75" i="161" s="1"/>
  <c r="AG75" i="161" s="1"/>
  <c r="AH75" i="161" s="1"/>
  <c r="AI75" i="161" s="1"/>
  <c r="AJ75" i="161" s="1"/>
  <c r="AK75" i="161" s="1"/>
  <c r="AL75" i="161" s="1"/>
  <c r="AM75" i="161" s="1"/>
  <c r="AN75" i="161" s="1"/>
  <c r="AO75" i="161" s="1"/>
  <c r="AP75" i="161" s="1"/>
  <c r="K98" i="161"/>
  <c r="L98" i="161" s="1"/>
  <c r="M98" i="161" s="1"/>
  <c r="N98" i="161" s="1"/>
  <c r="O98" i="161" s="1"/>
  <c r="P98" i="161" s="1"/>
  <c r="Q98" i="161" s="1"/>
  <c r="R98" i="161" s="1"/>
  <c r="S98" i="161" s="1"/>
  <c r="T98" i="161" s="1"/>
  <c r="U98" i="161" s="1"/>
  <c r="V98" i="161" s="1"/>
  <c r="W98" i="161" s="1"/>
  <c r="X98" i="161" s="1"/>
  <c r="Y98" i="161" s="1"/>
  <c r="Z98" i="161" s="1"/>
  <c r="AA98" i="161" s="1"/>
  <c r="AB98" i="161" s="1"/>
  <c r="AC98" i="161" s="1"/>
  <c r="AD98" i="161" s="1"/>
  <c r="AE98" i="161" s="1"/>
  <c r="AF98" i="161" s="1"/>
  <c r="AG98" i="161" s="1"/>
  <c r="AH98" i="161" s="1"/>
  <c r="AI98" i="161" s="1"/>
  <c r="AJ98" i="161" s="1"/>
  <c r="AK98" i="161" s="1"/>
  <c r="AL98" i="161" s="1"/>
  <c r="AM98" i="161" s="1"/>
  <c r="AN98" i="161" s="1"/>
  <c r="AO98" i="161" s="1"/>
  <c r="AP98" i="161" s="1"/>
  <c r="K120" i="161"/>
  <c r="L120" i="161" s="1"/>
  <c r="M120" i="161" s="1"/>
  <c r="N120" i="161" s="1"/>
  <c r="O120" i="161" s="1"/>
  <c r="P120" i="161" s="1"/>
  <c r="Q120" i="161" s="1"/>
  <c r="R120" i="161" s="1"/>
  <c r="S120" i="161" s="1"/>
  <c r="T120" i="161" s="1"/>
  <c r="U120" i="161" s="1"/>
  <c r="V120" i="161" s="1"/>
  <c r="W120" i="161" s="1"/>
  <c r="X120" i="161" s="1"/>
  <c r="Y120" i="161" s="1"/>
  <c r="Z120" i="161" s="1"/>
  <c r="AA120" i="161" s="1"/>
  <c r="AB120" i="161" s="1"/>
  <c r="AC120" i="161" s="1"/>
  <c r="AD120" i="161" s="1"/>
  <c r="AE120" i="161" s="1"/>
  <c r="AF120" i="161" s="1"/>
  <c r="AG120" i="161" s="1"/>
  <c r="AH120" i="161" s="1"/>
  <c r="AI120" i="161" s="1"/>
  <c r="AJ120" i="161" s="1"/>
  <c r="AK120" i="161" s="1"/>
  <c r="AL120" i="161" s="1"/>
  <c r="AM120" i="161" s="1"/>
  <c r="AN120" i="161" s="1"/>
  <c r="AO120" i="161" s="1"/>
  <c r="AP120" i="161" s="1"/>
  <c r="J125" i="161"/>
  <c r="K125" i="161"/>
  <c r="L125" i="161"/>
  <c r="M125" i="161"/>
  <c r="N125" i="161"/>
  <c r="O125" i="161"/>
  <c r="P125" i="161"/>
  <c r="Q125" i="161"/>
  <c r="R125" i="161"/>
  <c r="S125" i="161"/>
  <c r="T125" i="161"/>
  <c r="U125" i="161"/>
  <c r="V125" i="161"/>
  <c r="W125" i="161"/>
  <c r="X125" i="161"/>
  <c r="Y125" i="161"/>
  <c r="Z125" i="161"/>
  <c r="AA125" i="161"/>
  <c r="AB125" i="161"/>
  <c r="AC125" i="161"/>
  <c r="AD125" i="161"/>
  <c r="AE125" i="161"/>
  <c r="AF125" i="161"/>
  <c r="AG125" i="161"/>
  <c r="AH125" i="161"/>
  <c r="AI125" i="161"/>
  <c r="AJ125" i="161"/>
  <c r="AK125" i="161"/>
  <c r="AL125" i="161"/>
  <c r="AM125" i="161"/>
  <c r="AN125" i="161"/>
  <c r="AO125" i="161"/>
  <c r="AP125" i="161"/>
  <c r="AQ125" i="161"/>
  <c r="K141" i="161"/>
  <c r="L141" i="161" s="1"/>
  <c r="M141" i="161" s="1"/>
  <c r="N141" i="161" s="1"/>
  <c r="O141" i="161" s="1"/>
  <c r="P141" i="161" s="1"/>
  <c r="Q141" i="161" s="1"/>
  <c r="R141" i="161" s="1"/>
  <c r="S141" i="161" s="1"/>
  <c r="T141" i="161" s="1"/>
  <c r="U141" i="161" s="1"/>
  <c r="V141" i="161" s="1"/>
  <c r="K162" i="161"/>
  <c r="L162" i="161" s="1"/>
  <c r="M162" i="161" s="1"/>
  <c r="N162" i="161" s="1"/>
  <c r="O162" i="161" s="1"/>
  <c r="P162" i="161" s="1"/>
  <c r="Q162" i="161" s="1"/>
  <c r="R162" i="161" s="1"/>
  <c r="S162" i="161" s="1"/>
  <c r="T162" i="161" s="1"/>
  <c r="U162" i="161" s="1"/>
  <c r="V162" i="161" s="1"/>
  <c r="W162" i="161" s="1"/>
  <c r="X162" i="161" s="1"/>
  <c r="Y162" i="161" s="1"/>
  <c r="Z162" i="161" s="1"/>
  <c r="AA162" i="161" s="1"/>
  <c r="AB162" i="161" s="1"/>
  <c r="AC162" i="161" s="1"/>
  <c r="AD162" i="161" s="1"/>
  <c r="AE162" i="161" s="1"/>
  <c r="AF162" i="161" s="1"/>
  <c r="AG162" i="161" s="1"/>
  <c r="AH162" i="161" s="1"/>
  <c r="AI162" i="161" s="1"/>
  <c r="AJ162" i="161" s="1"/>
  <c r="AK162" i="161" s="1"/>
  <c r="AL162" i="161" s="1"/>
  <c r="AM162" i="161" s="1"/>
  <c r="AN162" i="161" s="1"/>
  <c r="AO162" i="161" s="1"/>
  <c r="AP162" i="161" s="1"/>
  <c r="AQ37" i="161" l="1"/>
  <c r="AP37" i="161"/>
  <c r="AO37" i="161"/>
  <c r="AN37" i="161"/>
  <c r="AM37" i="161"/>
  <c r="AL37" i="161"/>
  <c r="AK37" i="161"/>
  <c r="AJ37" i="161"/>
  <c r="AI37" i="161"/>
  <c r="AH37" i="161"/>
  <c r="AG37" i="161"/>
  <c r="AF37" i="161"/>
  <c r="AE37" i="161"/>
  <c r="AD37" i="161"/>
  <c r="AC37" i="161"/>
  <c r="AB37" i="161"/>
  <c r="AA37" i="161"/>
  <c r="Z37" i="161"/>
  <c r="Y37" i="161"/>
  <c r="X37" i="161"/>
  <c r="W37" i="161"/>
  <c r="V37" i="161"/>
  <c r="U37" i="161"/>
  <c r="T37" i="161"/>
  <c r="S37" i="161"/>
  <c r="R37" i="161"/>
  <c r="Q37" i="161"/>
  <c r="P37" i="161"/>
  <c r="O37" i="161"/>
  <c r="N37" i="161"/>
  <c r="M37" i="161"/>
  <c r="L37" i="161"/>
  <c r="K37" i="161"/>
  <c r="J37" i="161"/>
  <c r="W188" i="19"/>
  <c r="J34" i="154" l="1"/>
  <c r="W171" i="19" l="1"/>
  <c r="X171" i="19"/>
  <c r="Y171" i="19"/>
  <c r="V171" i="19"/>
  <c r="AI172" i="19" l="1"/>
  <c r="AH172" i="19"/>
  <c r="AG172" i="19"/>
  <c r="AF172" i="19"/>
  <c r="AE172" i="19"/>
  <c r="AD172" i="19"/>
  <c r="AC172" i="19"/>
  <c r="AB172" i="19"/>
  <c r="AA172" i="19"/>
  <c r="Z172" i="19"/>
  <c r="Y172" i="19"/>
  <c r="X172" i="19"/>
  <c r="W172" i="19"/>
  <c r="V172" i="19"/>
  <c r="Y60" i="19" l="1"/>
  <c r="O80" i="19"/>
  <c r="N90" i="19" l="1"/>
  <c r="Q97" i="19" l="1"/>
  <c r="P97" i="19"/>
  <c r="O97" i="19"/>
  <c r="N97" i="19"/>
  <c r="N91" i="19"/>
  <c r="M89" i="19"/>
  <c r="M88" i="19"/>
  <c r="Q87" i="19"/>
  <c r="P87" i="19"/>
  <c r="O87" i="19"/>
  <c r="N87" i="19"/>
  <c r="J60" i="19" l="1"/>
  <c r="K60" i="19"/>
  <c r="L60" i="19"/>
  <c r="M60" i="19"/>
  <c r="N60" i="19"/>
  <c r="O60" i="19"/>
  <c r="P60" i="19"/>
  <c r="Q60" i="19"/>
  <c r="R60" i="19"/>
  <c r="S60" i="19"/>
  <c r="T60" i="19"/>
  <c r="U60" i="19"/>
  <c r="N193" i="19" l="1"/>
  <c r="O193" i="19"/>
  <c r="P193" i="19"/>
  <c r="Q193" i="19"/>
  <c r="R193" i="19"/>
  <c r="S193" i="19"/>
  <c r="T193" i="19"/>
  <c r="U193" i="19"/>
  <c r="V193" i="19"/>
  <c r="W193" i="19"/>
  <c r="M193" i="19"/>
  <c r="V188" i="19" l="1"/>
  <c r="U188" i="19" s="1"/>
  <c r="T188" i="19" s="1"/>
  <c r="S188" i="19" s="1"/>
  <c r="R188" i="19" s="1"/>
  <c r="Q188" i="19" s="1"/>
  <c r="P188" i="19" s="1"/>
  <c r="O188" i="19" s="1"/>
  <c r="N188" i="19" s="1"/>
  <c r="M188" i="19" s="1"/>
  <c r="N88" i="19" l="1"/>
  <c r="O88" i="19"/>
  <c r="P88" i="19"/>
  <c r="Q88" i="19"/>
  <c r="Q91" i="19" l="1"/>
  <c r="P91" i="19"/>
  <c r="O91" i="19"/>
  <c r="Q90" i="19"/>
  <c r="P90" i="19"/>
  <c r="O90" i="19"/>
  <c r="Q89" i="19"/>
  <c r="P89" i="19"/>
  <c r="O89" i="19"/>
  <c r="N89" i="19"/>
  <c r="W60" i="19" l="1"/>
  <c r="X60" i="19"/>
  <c r="V60" i="19"/>
  <c r="K61" i="19" l="1"/>
  <c r="L61" i="19"/>
  <c r="M61" i="19"/>
  <c r="N61" i="19"/>
  <c r="O61" i="19"/>
  <c r="P61" i="19"/>
  <c r="Q61" i="19"/>
  <c r="R61" i="19"/>
  <c r="S61" i="19"/>
  <c r="T61" i="19"/>
  <c r="U61" i="19"/>
  <c r="V61" i="19"/>
  <c r="W61" i="19"/>
  <c r="X61" i="19"/>
  <c r="Y61" i="19"/>
  <c r="J61" i="19"/>
  <c r="Z60" i="19" l="1"/>
  <c r="Z61" i="19"/>
  <c r="K26" i="154" l="1"/>
  <c r="L26" i="154" s="1"/>
  <c r="M26" i="154" s="1"/>
  <c r="N26" i="154" s="1"/>
  <c r="O26" i="154" s="1"/>
  <c r="P26" i="154" s="1"/>
  <c r="Q26" i="154" s="1"/>
  <c r="R26" i="154" s="1"/>
  <c r="S26" i="154" s="1"/>
  <c r="T26" i="154" s="1"/>
  <c r="U26" i="154" s="1"/>
  <c r="V26" i="154" s="1"/>
  <c r="W26" i="154" s="1"/>
  <c r="X26" i="154" s="1"/>
  <c r="Y26" i="154" s="1"/>
  <c r="Z26" i="154" s="1"/>
  <c r="AA26" i="154" s="1"/>
  <c r="AB26" i="154" s="1"/>
  <c r="AC26" i="154" s="1"/>
  <c r="AD26" i="154" s="1"/>
  <c r="AE26" i="154" s="1"/>
  <c r="AF26" i="154" s="1"/>
  <c r="AG26" i="154" s="1"/>
  <c r="AH26" i="154" s="1"/>
  <c r="AI26" i="154" s="1"/>
  <c r="AJ26" i="154" s="1"/>
  <c r="AK26" i="154" s="1"/>
  <c r="AL26" i="154" s="1"/>
  <c r="AM26" i="154" s="1"/>
  <c r="AN26" i="154" s="1"/>
  <c r="AO26" i="154" s="1"/>
  <c r="AP26" i="154" s="1"/>
  <c r="AQ26" i="154" s="1"/>
  <c r="AR26" i="154" s="1"/>
  <c r="AS26" i="154" s="1"/>
  <c r="AT26" i="154" s="1"/>
  <c r="AU26" i="154" s="1"/>
  <c r="AV26" i="154" s="1"/>
  <c r="AW26" i="154" s="1"/>
  <c r="AX26" i="154" s="1"/>
</calcChain>
</file>

<file path=xl/sharedStrings.xml><?xml version="1.0" encoding="utf-8"?>
<sst xmlns="http://schemas.openxmlformats.org/spreadsheetml/2006/main" count="773" uniqueCount="387">
  <si>
    <t>Data for figures in the Commission's 2025 Monitoring report: Emissions reduction</t>
  </si>
  <si>
    <t>This spreadsheet contains data used to produce figures in our 2025 monitoring report assessing progress towards meeting emissions budgets and the 2050 target.</t>
  </si>
  <si>
    <t xml:space="preserve">Published </t>
  </si>
  <si>
    <t>Chapter</t>
  </si>
  <si>
    <t>Figure</t>
  </si>
  <si>
    <t>Title/description</t>
  </si>
  <si>
    <t>Chapter 2: Our key findings</t>
  </si>
  <si>
    <t>Figure 2.1</t>
  </si>
  <si>
    <t>Gross and net emissions by gas, 1990–2023</t>
  </si>
  <si>
    <t>Figure 2.2</t>
  </si>
  <si>
    <t>Annual changes in gross emissions by sector since 2019</t>
  </si>
  <si>
    <t>Figure 2.3</t>
  </si>
  <si>
    <t>Emissions by sector applying net emissions under target accounting, 2019-2024</t>
  </si>
  <si>
    <t>Figure 2.4</t>
  </si>
  <si>
    <t>Historic and projected gross and net emissions in the first emissions budget period (2022–2025)</t>
  </si>
  <si>
    <t>Figure 2.5</t>
  </si>
  <si>
    <t>Overall assessment of risk to meeting the emissions budgets under current policies and plans</t>
  </si>
  <si>
    <t>Figure 2.6</t>
  </si>
  <si>
    <t>Assessment of risks to sectors’ contributions to emissions reduction under current policies and plans – for the second emissions budget period (2022–2025)</t>
  </si>
  <si>
    <t>Figure 2.7</t>
  </si>
  <si>
    <t>Assessment of risks to sectors’ contributions to emissions reduction under current policies and plans – for the third emissions budget period (2026–2030)</t>
  </si>
  <si>
    <t>Figure 2.8</t>
  </si>
  <si>
    <t xml:space="preserve">Historic and projected gross and net emissions in the first, second and third emissions budgets </t>
  </si>
  <si>
    <t>Figure 2.9</t>
  </si>
  <si>
    <t>Biogenic methane emissions projections by sector in the Government’s second emissions reduction plan</t>
  </si>
  <si>
    <t>Figure 2.10</t>
  </si>
  <si>
    <t>Further reductions possible in the third emissions budget period</t>
  </si>
  <si>
    <t>Chapter 4: Emissions pricing</t>
  </si>
  <si>
    <t>Figure 4.1</t>
  </si>
  <si>
    <t>NZU spot prices and relevant market events January 2023 – April 2025</t>
  </si>
  <si>
    <t>Chapter 7: Energy, industry and buildings</t>
  </si>
  <si>
    <t>Figure 7.1</t>
  </si>
  <si>
    <t>Electricity generation emissions</t>
  </si>
  <si>
    <t>Figure 7.2</t>
  </si>
  <si>
    <t>Energy and industry emissions by subsector</t>
  </si>
  <si>
    <t>Chapter 8: Transport</t>
  </si>
  <si>
    <t>Figure 8.1</t>
  </si>
  <si>
    <t>Aviation emissions</t>
  </si>
  <si>
    <t>Figure 8.2</t>
  </si>
  <si>
    <t>Zero emission vehicle uptake</t>
  </si>
  <si>
    <t>Chapter 9: Agriculture</t>
  </si>
  <si>
    <t>Figure 9.1</t>
  </si>
  <si>
    <t>Total agricultural biogenic methane</t>
  </si>
  <si>
    <t>Figure 9.2</t>
  </si>
  <si>
    <t>Total dairy cattle methane</t>
  </si>
  <si>
    <t>Figure 9.3</t>
  </si>
  <si>
    <t>Total sheep and beef stock</t>
  </si>
  <si>
    <t>Figure 9.4</t>
  </si>
  <si>
    <t>Nitrogen fertiliser use</t>
  </si>
  <si>
    <t>Chapter 10: Waste and fluorinated gases</t>
  </si>
  <si>
    <t>Figure 10.1</t>
  </si>
  <si>
    <t>Diversion of organic waste away from landfill</t>
  </si>
  <si>
    <t>Figure 10.2</t>
  </si>
  <si>
    <t>Methane production relative to waste tonnage</t>
  </si>
  <si>
    <t>Figure 10.3</t>
  </si>
  <si>
    <t>Total emissions from F-Gases</t>
  </si>
  <si>
    <t>Figure 10.4</t>
  </si>
  <si>
    <t>HFC recovery rates</t>
  </si>
  <si>
    <t>Chapter 11: Removals</t>
  </si>
  <si>
    <t>Figure 11.1</t>
  </si>
  <si>
    <t>Exotic afforestation</t>
  </si>
  <si>
    <t>Figure 11.2</t>
  </si>
  <si>
    <t>Indigenous afforestation</t>
  </si>
  <si>
    <t>Figure 11.3</t>
  </si>
  <si>
    <t>Total deforestation</t>
  </si>
  <si>
    <t>TechAnnex - Figures</t>
  </si>
  <si>
    <t>Figure 13</t>
  </si>
  <si>
    <t>Gross emissions since 2015, as reported in the GHG Inventories published in 2022, 2024 &amp; 2025</t>
  </si>
  <si>
    <t>Figure 14</t>
  </si>
  <si>
    <t>Gross emissions by sector, 1990–2023</t>
  </si>
  <si>
    <t>Figure 15</t>
  </si>
  <si>
    <t>Annual changes in gross emissions by sector since 2018</t>
  </si>
  <si>
    <t>Figure 16</t>
  </si>
  <si>
    <t>Gross emissions by industry from 1990 to 2023</t>
  </si>
  <si>
    <t>Figure 17</t>
  </si>
  <si>
    <t>Residential and commercial buildings emissions</t>
  </si>
  <si>
    <t>Figure 18</t>
  </si>
  <si>
    <t>Electricity supply emissions by fuel type</t>
  </si>
  <si>
    <t>Figure 19</t>
  </si>
  <si>
    <t>Total renewable generation capacity</t>
  </si>
  <si>
    <t>Figure 20</t>
  </si>
  <si>
    <t>Fossil fuel emissions</t>
  </si>
  <si>
    <t>Figure 24</t>
  </si>
  <si>
    <t>Transport emissions divided by subcategory</t>
  </si>
  <si>
    <t>Figure 25</t>
  </si>
  <si>
    <t>Passenger transport emissions by vehicle type</t>
  </si>
  <si>
    <t>Figure 26</t>
  </si>
  <si>
    <t>Freight transport emissions</t>
  </si>
  <si>
    <t>Figure 30</t>
  </si>
  <si>
    <t>Emissions from waste</t>
  </si>
  <si>
    <t>Figure 31</t>
  </si>
  <si>
    <t>F-gas emissions</t>
  </si>
  <si>
    <t>Figure 32</t>
  </si>
  <si>
    <t>Breakdown of HFC emissions by activity</t>
  </si>
  <si>
    <t>Figure 33</t>
  </si>
  <si>
    <t>Release of HFCs from product manufacturing, leakage and disposal</t>
  </si>
  <si>
    <t>Figure 36</t>
  </si>
  <si>
    <t>Agricultural emissions, all gases</t>
  </si>
  <si>
    <t>Figure 37</t>
  </si>
  <si>
    <t>Agricultural biogenic methane emissions</t>
  </si>
  <si>
    <t>Figure 39</t>
  </si>
  <si>
    <t>Net emissions from the forest removals</t>
  </si>
  <si>
    <t>Figure 41</t>
  </si>
  <si>
    <t>Government's plan (ERP2 projections) as compared to the Commission's EB4 advice projected to 2050</t>
  </si>
  <si>
    <t>TechAnnex - Indicators</t>
  </si>
  <si>
    <t>Figure 21</t>
  </si>
  <si>
    <t>Progress indicators dashboard for electricity supply</t>
  </si>
  <si>
    <t>Figure 22</t>
  </si>
  <si>
    <t>Progress indicators dashboard for buildings</t>
  </si>
  <si>
    <t>Figure 23</t>
  </si>
  <si>
    <t>Progress indicators dashboard for industry</t>
  </si>
  <si>
    <t>Figure 27</t>
  </si>
  <si>
    <t>Progress indicators dashboard for passenger transport</t>
  </si>
  <si>
    <t>Figure 28</t>
  </si>
  <si>
    <t>Progress indicators dashboard for freight transport</t>
  </si>
  <si>
    <t>Figure 29</t>
  </si>
  <si>
    <t>Progress indicators dashboard for aviation transport</t>
  </si>
  <si>
    <t>Figure 34</t>
  </si>
  <si>
    <t>Progress indicators dashboard for f-gases</t>
  </si>
  <si>
    <t>Figure 35</t>
  </si>
  <si>
    <t>Progress indicators dashboard for waste</t>
  </si>
  <si>
    <t>Figure 38</t>
  </si>
  <si>
    <t>Progress indicators dashboard for agriculture</t>
  </si>
  <si>
    <t>Figure 40</t>
  </si>
  <si>
    <t>Progress indicators dashboard for forests</t>
  </si>
  <si>
    <t>Version no.</t>
  </si>
  <si>
    <t>Release date</t>
  </si>
  <si>
    <t>Summary of change</t>
  </si>
  <si>
    <t>15/07/25</t>
  </si>
  <si>
    <r>
      <t>Emissions (MtCO</t>
    </r>
    <r>
      <rPr>
        <b/>
        <vertAlign val="subscript"/>
        <sz val="9.35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e)</t>
    </r>
  </si>
  <si>
    <t>GHGs except biogenic methane</t>
  </si>
  <si>
    <t>Biogenic methane</t>
  </si>
  <si>
    <t>Gross emissions</t>
  </si>
  <si>
    <t>Net emissions</t>
  </si>
  <si>
    <t>Removals (forests)</t>
  </si>
  <si>
    <r>
      <t>Change in emissions from</t>
    </r>
    <r>
      <rPr>
        <b/>
        <vertAlign val="subscript"/>
        <sz val="9.35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previous year (MtCO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e)</t>
    </r>
  </si>
  <si>
    <t>Transport</t>
  </si>
  <si>
    <t>Energy and industry</t>
  </si>
  <si>
    <t>Agriculture</t>
  </si>
  <si>
    <t>Waste</t>
  </si>
  <si>
    <t>F-gases</t>
  </si>
  <si>
    <t>Energy and
 industry</t>
  </si>
  <si>
    <t>Forests</t>
  </si>
  <si>
    <t>Gross emissions (measured)</t>
  </si>
  <si>
    <t>Net emissions 
(measured)</t>
  </si>
  <si>
    <t>Gross emissions (projection)</t>
  </si>
  <si>
    <t>Net emissions (projection)</t>
  </si>
  <si>
    <t>Gross emissions in the 2022 demonstration path</t>
  </si>
  <si>
    <t>Net emissions in the 2022 demonstration path</t>
  </si>
  <si>
    <t>Recommended emissions budget
(annual average)</t>
  </si>
  <si>
    <t>&lt;net emissions low projection&gt;</t>
  </si>
  <si>
    <t>Net emissions projection range</t>
  </si>
  <si>
    <t>&lt;gap&gt;</t>
  </si>
  <si>
    <t>Gross emissions projection range</t>
  </si>
  <si>
    <t>Net emissions low</t>
  </si>
  <si>
    <t>Net emissions high</t>
  </si>
  <si>
    <t>Gross emissions low</t>
  </si>
  <si>
    <t>Gross emissions high</t>
  </si>
  <si>
    <t>Emissions budget (annual average)</t>
  </si>
  <si>
    <r>
      <t>Annual average net emissions (MtCO</t>
    </r>
    <r>
      <rPr>
        <b/>
        <vertAlign val="subscript"/>
        <sz val="9.35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e)</t>
    </r>
  </si>
  <si>
    <t>Emissions budget 2 (2026-2030)</t>
  </si>
  <si>
    <t>Emissions budget 3 (2031-2035)</t>
  </si>
  <si>
    <t>Gap in emissions plan</t>
  </si>
  <si>
    <t>Insufficient to deliver</t>
  </si>
  <si>
    <t>Significant risk to delivery</t>
  </si>
  <si>
    <t>Moderate risk to delivery</t>
  </si>
  <si>
    <t>No significant risk to delivery</t>
  </si>
  <si>
    <t>Assessment of risks to sectors’ contributions to emissions reduction under current policies and plans – for the second emissions budget period (2026–2030)</t>
  </si>
  <si>
    <t>Emissions budget 2</t>
  </si>
  <si>
    <t>Energy &amp; industry</t>
  </si>
  <si>
    <t>Assessment of risks to sectors’ contributions to emissions reduction under current policies and plans – for the third emissions budget period (2031–2035)</t>
  </si>
  <si>
    <t>Emissions budget 3</t>
  </si>
  <si>
    <t>Net emissions (measured)</t>
  </si>
  <si>
    <t>&lt;net emissions - low projection&gt;</t>
  </si>
  <si>
    <t>Emissions budgets (annual average)</t>
  </si>
  <si>
    <t>Recommended emissions budgets (annual average)</t>
  </si>
  <si>
    <t>Agriculture (ERP2 projection)</t>
  </si>
  <si>
    <t>Waste (ERP2 projection)</t>
  </si>
  <si>
    <t>2030 methane goal</t>
  </si>
  <si>
    <t>Ag in 2017 (2024Inv)</t>
  </si>
  <si>
    <t>Waste in 2017 (2024Inv)</t>
  </si>
  <si>
    <t>low (ERP2 projection)</t>
  </si>
  <si>
    <t>high (ERP2 projection)</t>
  </si>
  <si>
    <t>Range</t>
  </si>
  <si>
    <t>Total needed to meet EB3</t>
  </si>
  <si>
    <t>Farming</t>
  </si>
  <si>
    <t>Electricity generation</t>
  </si>
  <si>
    <t>Industry</t>
  </si>
  <si>
    <t>Emission intensity of passenger vehicles</t>
  </si>
  <si>
    <t>Passenger vehicle mode shift</t>
  </si>
  <si>
    <t>Fossil fuel use in buildings</t>
  </si>
  <si>
    <t>Emission intensity of freight vehicles</t>
  </si>
  <si>
    <t>Freight mode shift</t>
  </si>
  <si>
    <t>Alternative land uses</t>
  </si>
  <si>
    <t>Organic waste</t>
  </si>
  <si>
    <t>Aviation</t>
  </si>
  <si>
    <t>Total possible</t>
  </si>
  <si>
    <t>NZU price</t>
  </si>
  <si>
    <t>Date</t>
  </si>
  <si>
    <t>NZU spot price</t>
  </si>
  <si>
    <t>NZU auction clearing price</t>
  </si>
  <si>
    <r>
      <t>Emissions (MtCO</t>
    </r>
    <r>
      <rPr>
        <b/>
        <vertAlign val="subscript"/>
        <sz val="9.3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</si>
  <si>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Historic actual</t>
  </si>
  <si>
    <t>Provisional data</t>
  </si>
  <si>
    <t>Average weather year adjusted</t>
  </si>
  <si>
    <t>Government's plan (ERP2 projections)</t>
  </si>
  <si>
    <t>What's feasible (EB4 Demo Path)</t>
  </si>
  <si>
    <t>Buildings</t>
  </si>
  <si>
    <t>Electricity supply</t>
  </si>
  <si>
    <t>Domestic fuel supply</t>
  </si>
  <si>
    <t>Residential and commercial liquid fossil fuels</t>
  </si>
  <si>
    <t xml:space="preserve">Stats NZ provisional </t>
  </si>
  <si>
    <t>SUM</t>
  </si>
  <si>
    <t>Measured</t>
  </si>
  <si>
    <t>Stats NZ provisional</t>
  </si>
  <si>
    <r>
      <t>Emissions (MtCH</t>
    </r>
    <r>
      <rPr>
        <b/>
        <vertAlign val="subscript"/>
        <sz val="11"/>
        <color theme="1"/>
        <rFont val="Calibri"/>
        <family val="2"/>
      </rPr>
      <t>4</t>
    </r>
    <r>
      <rPr>
        <b/>
        <sz val="11"/>
        <color theme="1"/>
        <rFont val="Calibri"/>
        <family val="2"/>
      </rPr>
      <t>)</t>
    </r>
  </si>
  <si>
    <t>Million cattle</t>
  </si>
  <si>
    <t>Million stock units</t>
  </si>
  <si>
    <t>Million kg N</t>
  </si>
  <si>
    <t>Provisional</t>
  </si>
  <si>
    <t>% Diversion</t>
  </si>
  <si>
    <r>
      <t>ktCO</t>
    </r>
    <r>
      <rPr>
        <b/>
        <vertAlign val="sub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 / kt</t>
    </r>
  </si>
  <si>
    <t>Recovery</t>
  </si>
  <si>
    <t>Hectares</t>
  </si>
  <si>
    <t xml:space="preserve">Technical Annex: Key Figures </t>
  </si>
  <si>
    <t>2025 GHG Inventory</t>
  </si>
  <si>
    <t>2024 GHG Inventory</t>
  </si>
  <si>
    <t>2022 GHG Inventory</t>
  </si>
  <si>
    <r>
      <rPr>
        <b/>
        <sz val="11"/>
        <color rgb="FF000000"/>
        <rFont val="Calibri"/>
        <family val="2"/>
        <scheme val="minor"/>
      </rPr>
      <t>Emissions (MtCO</t>
    </r>
    <r>
      <rPr>
        <b/>
        <vertAlign val="subscript"/>
        <sz val="9.35"/>
        <color rgb="FF000000"/>
        <rFont val="Calibri"/>
        <family val="2"/>
        <scheme val="minor"/>
      </rPr>
      <t>2</t>
    </r>
    <r>
      <rPr>
        <b/>
        <sz val="11"/>
        <color rgb="FF000000"/>
        <rFont val="Calibri"/>
        <family val="2"/>
        <scheme val="minor"/>
      </rPr>
      <t>e)</t>
    </r>
  </si>
  <si>
    <t>Metals</t>
  </si>
  <si>
    <t>Chemicals</t>
  </si>
  <si>
    <t>Pulp, paper and print</t>
  </si>
  <si>
    <t>Food processing, beverages and tobacco</t>
  </si>
  <si>
    <t>Minerals</t>
  </si>
  <si>
    <t>Agriculture/forestry/fishing</t>
  </si>
  <si>
    <t>Other energy emissions</t>
  </si>
  <si>
    <t>Product use category 2F</t>
  </si>
  <si>
    <t>Other process and product use emissions</t>
  </si>
  <si>
    <t>Total</t>
  </si>
  <si>
    <t>Residential</t>
  </si>
  <si>
    <t>Commercial</t>
  </si>
  <si>
    <t>Gaseous fuels</t>
  </si>
  <si>
    <t>Solid fuels</t>
  </si>
  <si>
    <t>Other fuels</t>
  </si>
  <si>
    <t>Geothermal</t>
  </si>
  <si>
    <t>Generation capacity (MW)</t>
  </si>
  <si>
    <t>Existing renewable capacity</t>
  </si>
  <si>
    <t>New capacity added in year</t>
  </si>
  <si>
    <t>Petroleum refining</t>
  </si>
  <si>
    <t>Hydrogen production</t>
  </si>
  <si>
    <t>Manufacturing of solid fuels and other energy</t>
  </si>
  <si>
    <t>Fugitive emissions</t>
  </si>
  <si>
    <t xml:space="preserve">Passenger </t>
  </si>
  <si>
    <t>Freight</t>
  </si>
  <si>
    <t>ERP2 path</t>
  </si>
  <si>
    <t xml:space="preserve">                1.A.3.a. Domestic aviation</t>
  </si>
  <si>
    <t xml:space="preserve">                    1.A.3.b.i. Cars</t>
  </si>
  <si>
    <t xml:space="preserve">                    1.A.3.b.ii. Light duty trucks</t>
  </si>
  <si>
    <t xml:space="preserve">                    1.A.3.b.iii. Heavy duty trucks and buses</t>
  </si>
  <si>
    <t xml:space="preserve">                    1.A.3.b.iv. Motorcycles</t>
  </si>
  <si>
    <t xml:space="preserve">                1.A.3.c. Railways</t>
  </si>
  <si>
    <t xml:space="preserve">                1.A.3.d. Domestic navigation</t>
  </si>
  <si>
    <t>Light passenger vehicles</t>
  </si>
  <si>
    <t>Light commercial vehicles</t>
  </si>
  <si>
    <t>Motorcycles</t>
  </si>
  <si>
    <t>Road freight</t>
  </si>
  <si>
    <t>Rail</t>
  </si>
  <si>
    <t>Coastal shipping</t>
  </si>
  <si>
    <t>TOTAL</t>
  </si>
  <si>
    <t>Solid Waste Disposal at Municipal Landfills</t>
  </si>
  <si>
    <t>Solid Waste Disposal at Non-Municipal Landfills</t>
  </si>
  <si>
    <t>Composting &amp; anaerobic digestion</t>
  </si>
  <si>
    <t>Waste Incineration</t>
  </si>
  <si>
    <t>Open Burning of Waste</t>
  </si>
  <si>
    <t>Wastewater Treatment and Discharge</t>
  </si>
  <si>
    <t>HFCs</t>
  </si>
  <si>
    <t>PFCs</t>
  </si>
  <si>
    <t>SF6</t>
  </si>
  <si>
    <t>Commercial refrigeration</t>
  </si>
  <si>
    <t>Domestic  refrigeration</t>
  </si>
  <si>
    <t>Industrial refrigeration</t>
  </si>
  <si>
    <t>Transport refrigeration</t>
  </si>
  <si>
    <t>Mobile air-conditioning</t>
  </si>
  <si>
    <t>Stationary air-conditioning</t>
  </si>
  <si>
    <t>Aerosols and other</t>
  </si>
  <si>
    <t>Manufacturing</t>
  </si>
  <si>
    <t>Leakage</t>
  </si>
  <si>
    <t>Disposal</t>
  </si>
  <si>
    <t>Enteric Fermentation</t>
  </si>
  <si>
    <t>Soils, fertiliser, lime</t>
  </si>
  <si>
    <t>Manure Management</t>
  </si>
  <si>
    <t>Other</t>
  </si>
  <si>
    <r>
      <t>Methane emissions (MtCH</t>
    </r>
    <r>
      <rPr>
        <b/>
        <vertAlign val="subscript"/>
        <sz val="6.05"/>
        <color theme="1"/>
        <rFont val="Calibri"/>
        <family val="2"/>
      </rPr>
      <t>4</t>
    </r>
    <r>
      <rPr>
        <b/>
        <sz val="11"/>
        <color theme="1"/>
        <rFont val="Calibri"/>
        <family val="2"/>
      </rPr>
      <t>)</t>
    </r>
  </si>
  <si>
    <t>Dairy</t>
  </si>
  <si>
    <t>Sheep and Beef</t>
  </si>
  <si>
    <t>Forest removals by accounting method</t>
  </si>
  <si>
    <r>
      <t>Net emissions (MtCO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</si>
  <si>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Target accounting</t>
  </si>
  <si>
    <t>GHG Inventory method</t>
  </si>
  <si>
    <r>
      <t>MtCO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e</t>
    </r>
  </si>
  <si>
    <t>EB4 demo path</t>
  </si>
  <si>
    <t>Emissions budgets set by Government</t>
  </si>
  <si>
    <t>Commission's proposed fourth emissions budget</t>
  </si>
  <si>
    <t>ERP2 plan</t>
  </si>
  <si>
    <t xml:space="preserve">. </t>
  </si>
  <si>
    <t>Technical Annex: Indicators</t>
  </si>
  <si>
    <r>
      <t>Electricity generation emissions (MtCO</t>
    </r>
    <r>
      <rPr>
        <b/>
        <vertAlign val="subscript"/>
        <sz val="9.3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</si>
  <si>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r>
      <t>Electricity generation emissions intensity (gCO</t>
    </r>
    <r>
      <rPr>
        <b/>
        <vertAlign val="subscript"/>
        <sz val="7.2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e/kWh)</t>
    </r>
  </si>
  <si>
    <r>
      <t>Geothermal emissions intensity (gCO</t>
    </r>
    <r>
      <rPr>
        <b/>
        <vertAlign val="subscript"/>
        <sz val="7.2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e/kWh)</t>
    </r>
  </si>
  <si>
    <t>Renewables share of net generation (%)</t>
  </si>
  <si>
    <t>Share of electricity and renewables in final energy consumption (%)</t>
  </si>
  <si>
    <t>Electricity consumption (GWh)</t>
  </si>
  <si>
    <t>Installed distributed generation (Total capacity, MW)</t>
  </si>
  <si>
    <t>Network average outage duration index (SAIDI) (minutes)</t>
  </si>
  <si>
    <t>Network average outage frequency index (SAIFI) (number of outages)</t>
  </si>
  <si>
    <t>12 month rolling average wholesale electricity price ($/MWh)</t>
  </si>
  <si>
    <r>
      <t>Buildings emissions (MtCO</t>
    </r>
    <r>
      <rPr>
        <b/>
        <vertAlign val="subscript"/>
        <sz val="9.3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</si>
  <si>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Fossil gas use in buildings (commercial) (PJ)</t>
  </si>
  <si>
    <t>Fossil gas use in buildings (residential) (PJ)</t>
  </si>
  <si>
    <t>Total energy demand in buildings (commercial) (PJ)</t>
  </si>
  <si>
    <t>Total energy demand in buildings (residential) (PJ)</t>
  </si>
  <si>
    <t>Coal use in commercial buildings (PJ)</t>
  </si>
  <si>
    <t>Number of buildings using fossil gas (active ICPs)</t>
  </si>
  <si>
    <t>Average electricity demand per metered connection (residential) (GWh)</t>
  </si>
  <si>
    <t>Average electricity demand per metered connection (commercial) (GWh)</t>
  </si>
  <si>
    <r>
      <t>Industrial energy and process emissions (MtCO</t>
    </r>
    <r>
      <rPr>
        <b/>
        <vertAlign val="subscript"/>
        <sz val="9.3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</si>
  <si>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Final energy use per value added to GDP (MJ/$ GDP)</t>
  </si>
  <si>
    <t>Share of electricity and renewables in industrial total final energy use (%)</t>
  </si>
  <si>
    <t>Gas use in industrial sector (PJ)</t>
  </si>
  <si>
    <t>Liquid fuel use in industrial sector (PJ)</t>
  </si>
  <si>
    <t>Coal use in industrial sector (PJ)</t>
  </si>
  <si>
    <r>
      <t>Passenger transport emissions (MtCO</t>
    </r>
    <r>
      <rPr>
        <b/>
        <vertAlign val="subscript"/>
        <sz val="9.3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</si>
  <si>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Total travel by light vehicles (Billion km)</t>
  </si>
  <si>
    <r>
      <t>Average emissions intensity of light vehicles, including EVs (gCO</t>
    </r>
    <r>
      <rPr>
        <b/>
        <vertAlign val="subscript"/>
        <sz val="7.7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e/km)</t>
    </r>
  </si>
  <si>
    <t>Share of zero emission vehicles entering the light fleet (%)</t>
  </si>
  <si>
    <t>ZEV share of light vehicle fleet (%)</t>
  </si>
  <si>
    <t>Emissions intensity of Light passenger vehicles entering fleet (gCO2e/km)</t>
  </si>
  <si>
    <t>CCS Target (2022)</t>
  </si>
  <si>
    <t>CCS Target (2024)</t>
  </si>
  <si>
    <t>Emissions intensity of Light commercial vehicles entering fleet (gCO2e/km)</t>
  </si>
  <si>
    <t>Clean Car Standard Target 2022</t>
  </si>
  <si>
    <t>Clean Car Standard Target 2024</t>
  </si>
  <si>
    <t>Household travel share of public and active modes * (Modal share)</t>
  </si>
  <si>
    <t>Pedestrian</t>
  </si>
  <si>
    <t>Cyclist</t>
  </si>
  <si>
    <t>PT (bus/train/ferry)</t>
  </si>
  <si>
    <t>Public EV charging stations  (Number of stations, size &gt;10kW)</t>
  </si>
  <si>
    <r>
      <t>Freight transport emissions (MtCO</t>
    </r>
    <r>
      <rPr>
        <b/>
        <vertAlign val="subscript"/>
        <sz val="9.3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</si>
  <si>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Zero emission vehicle (ZEV) share of trucks in the fleet  (%)</t>
  </si>
  <si>
    <t>Emissions intensity of freight moved by road (gCO2e per tonne-km)</t>
  </si>
  <si>
    <t>ZEV share of heavy vehicles entering the fleet (Includes buses) (%)</t>
  </si>
  <si>
    <t>12 month rolling average</t>
  </si>
  <si>
    <t>Goods transported by road  (Million tonne km )</t>
  </si>
  <si>
    <t>Goods moved by rail (Million tonne km )</t>
  </si>
  <si>
    <t>Domestic containers moved by ships (Million tonnes)</t>
  </si>
  <si>
    <t>Emissions intensity of heavy vehicles (kgCO2e per km)</t>
  </si>
  <si>
    <r>
      <t>Aviation emissions (MtCO</t>
    </r>
    <r>
      <rPr>
        <b/>
        <vertAlign val="subscript"/>
        <sz val="9.3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</si>
  <si>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Total domestic flights (Number of flights)</t>
  </si>
  <si>
    <r>
      <t>Total emissions from f-gases (MtCO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</si>
  <si>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r>
      <t>Recovery of HFCs (MtCO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</si>
  <si>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r>
      <t>Exports of HFCs and PFCs (MtCO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</si>
  <si>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r>
      <t>Imports of HFCs &amp; PFCs in pre-charged equipment (MtCO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</si>
  <si>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r>
      <t>Bulk Imports of HFCs &amp; PFCs (MtCO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e)</t>
    </r>
  </si>
  <si>
    <t>Annual tonnage sent to municipal and uncategorised landfill (Mt)</t>
  </si>
  <si>
    <t>Annual tonnage sent to unmanaged landfill (Mt)</t>
  </si>
  <si>
    <t>Diversion of organic waste away from landfill (%)</t>
  </si>
  <si>
    <t>Methane production relative to waste tonnage (ktCO2e/kt)</t>
  </si>
  <si>
    <r>
      <t>Total agricultural emissions  (MtCO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e, all gases)</t>
    </r>
  </si>
  <si>
    <r>
      <t>Total agricultural biogenic methane  (MtCH</t>
    </r>
    <r>
      <rPr>
        <b/>
        <vertAlign val="subscript"/>
        <sz val="6.05"/>
        <color theme="1"/>
        <rFont val="Calibri"/>
        <family val="2"/>
      </rPr>
      <t>4</t>
    </r>
    <r>
      <rPr>
        <b/>
        <sz val="11"/>
        <color theme="1"/>
        <rFont val="Calibri"/>
        <family val="2"/>
      </rPr>
      <t>)</t>
    </r>
  </si>
  <si>
    <t>Nitrogen fertiliser use (Million kg N)</t>
  </si>
  <si>
    <t>Total Dairy Cattle (Million cattle)</t>
  </si>
  <si>
    <t>Total Sheep and Beef Stock Units (Million stock units)</t>
  </si>
  <si>
    <t>Land use for Dairy (Million hectares)</t>
  </si>
  <si>
    <t>Land use for Sheep &amp; Beef (Million hectares)</t>
  </si>
  <si>
    <t>Animal productivity - Dairy (kg milksolids/cow)</t>
  </si>
  <si>
    <t>Animal productivity - Sheep &amp; Beef (kg meat/stock unit)</t>
  </si>
  <si>
    <t>Urease inhibitor use (% of urea sold)</t>
  </si>
  <si>
    <t>Land use for Horticulture (Million hectares)</t>
  </si>
  <si>
    <r>
      <t>Net emissions from forests under target accounting (MtCO</t>
    </r>
    <r>
      <rPr>
        <b/>
        <vertAlign val="subscript"/>
        <sz val="6.05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</t>
    </r>
  </si>
  <si>
    <t>Exotic afforestation (Hectares)</t>
  </si>
  <si>
    <t>Indigenous afforestation (Hectares)</t>
  </si>
  <si>
    <t>Deforestation of pre-1990 exotic forests (Hectares)</t>
  </si>
  <si>
    <t>Deforestation of post-1989 exotic forests (Hectares)</t>
  </si>
  <si>
    <t>Deforestation of pre-1990 native forests (Hectares)</t>
  </si>
  <si>
    <t>Deforestation of post-1989 native forests (Hectares)</t>
  </si>
  <si>
    <t>The full report and more info are available on our website here:</t>
  </si>
  <si>
    <t>https://www.climatecommission.govt.nz/erm-2025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</si>
</sst>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0.0%"/>
    <numFmt numFmtId="167" formatCode="0.000"/>
    <numFmt numFmtId="168" formatCode="_-* #,##0.0_-;\-* #,##0.0_-;_-* &quot;-&quot;??_-;_-@_-"/>
    <numFmt numFmtId="169" formatCode="&quot;$&quot;#,##0.00"/>
    <numFmt numFmtId="170" formatCode="_(* #,##0_);_(* \(#,##0\);_(* &quot;-&quot;??_);_(@_)"/>
    <numFmt numFmtId="171" formatCode="_-* #,##0.0000_-;\-* #,##0.0000_-;_-* &quot;-&quot;??_-;_-@_-"/>
    <numFmt numFmtId="172" formatCode="0.0000"/>
    <numFmt numFmtId="173" formatCode="yyyy"/>
    <numFmt numFmtId="174" formatCode="_-* #,##0.0_-;\-* #,##0.0_-;_-* &quot;-&quot;?_-;_-@_-"/>
    <numFmt numFmtId="175" formatCode="_(* #,##0.0000_);_(* \(#,##0.0000\);_(* &quot;-&quot;??_);_(@_)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i/>
      <sz val="11"/>
      <color theme="1"/>
      <name val="Calibri"/>
      <family val="2"/>
    </font>
    <font>
      <sz val="14"/>
      <color theme="1"/>
      <name val="Calibri"/>
      <family val="2"/>
    </font>
    <font>
      <b/>
      <sz val="14"/>
      <color rgb="FF000000"/>
      <name val="Calibri"/>
      <family val="2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  <charset val="1"/>
    </font>
    <font>
      <u/>
      <sz val="10"/>
      <color indexed="24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1"/>
      <color theme="1"/>
      <name val="Arial"/>
      <family val="2"/>
    </font>
    <font>
      <sz val="14"/>
      <color theme="0"/>
      <name val="Calibri"/>
      <family val="2"/>
    </font>
    <font>
      <b/>
      <vertAlign val="subscript"/>
      <sz val="9.35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vertAlign val="subscript"/>
      <sz val="7.25"/>
      <color theme="1"/>
      <name val="Calibri"/>
      <family val="2"/>
    </font>
    <font>
      <b/>
      <vertAlign val="subscript"/>
      <sz val="7.7"/>
      <color theme="1"/>
      <name val="Calibri"/>
      <family val="2"/>
    </font>
    <font>
      <b/>
      <vertAlign val="subscript"/>
      <sz val="6.05"/>
      <color theme="1"/>
      <name val="Calibri"/>
      <family val="2"/>
    </font>
    <font>
      <sz val="11"/>
      <name val="Calibri"/>
      <family val="2"/>
      <scheme val="minor"/>
    </font>
    <font>
      <sz val="11"/>
      <color theme="6"/>
      <name val="Calibri"/>
      <family val="2"/>
    </font>
    <font>
      <u/>
      <sz val="11"/>
      <color theme="6"/>
      <name val="Calibri"/>
      <family val="2"/>
      <scheme val="minor"/>
    </font>
    <font>
      <u/>
      <sz val="11"/>
      <color theme="6"/>
      <name val="Calibri"/>
      <family val="2"/>
    </font>
    <font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vertAlign val="subscript"/>
      <sz val="9.35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vertAlign val="subscript"/>
      <sz val="9.35"/>
      <color rgb="FF000000"/>
      <name val="Calibri"/>
      <family val="2"/>
      <scheme val="minor"/>
    </font>
    <font>
      <b/>
      <vertAlign val="subscript"/>
      <sz val="11"/>
      <color theme="1"/>
      <name val="Calibri"/>
      <family val="2"/>
    </font>
    <font>
      <sz val="18"/>
      <color rgb="FFEF4D7F"/>
      <name val="Calibri"/>
      <family val="2"/>
    </font>
    <font>
      <sz val="12"/>
      <color rgb="FF555555"/>
      <name val="Source Sans Pro"/>
      <family val="2"/>
    </font>
    <font>
      <sz val="10"/>
      <color rgb="FF555555"/>
      <name val="Source Sans Pro"/>
      <family val="2"/>
    </font>
    <font>
      <b/>
      <sz val="12"/>
      <color theme="1"/>
      <name val="Calibri"/>
      <family val="2"/>
    </font>
    <font>
      <u/>
      <sz val="11"/>
      <color theme="9" tint="-0.49998474074526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5BC4BE"/>
        <bgColor indexed="64"/>
      </patternFill>
    </fill>
    <fill>
      <patternFill patternType="solid">
        <fgColor theme="6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</borders>
  <cellStyleXfs count="29">
    <xf numFmtId="0" fontId="0" fillId="0" borderId="0"/>
    <xf numFmtId="9" fontId="1" fillId="0" borderId="0" applyFont="0" applyFill="0" applyBorder="0" applyAlignment="0" applyProtection="0"/>
    <xf numFmtId="0" fontId="3" fillId="0" borderId="0">
      <protection locked="0"/>
    </xf>
    <xf numFmtId="0" fontId="8" fillId="0" borderId="0" applyNumberFormat="0" applyFill="0" applyBorder="0" applyAlignment="0" applyProtection="0"/>
    <xf numFmtId="0" fontId="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/>
    <xf numFmtId="9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62">
    <xf numFmtId="0" fontId="0" fillId="0" borderId="0" xfId="0"/>
    <xf numFmtId="0" fontId="7" fillId="2" borderId="0" xfId="0" applyFont="1" applyFill="1"/>
    <xf numFmtId="0" fontId="6" fillId="2" borderId="0" xfId="0" applyFont="1" applyFill="1"/>
    <xf numFmtId="0" fontId="11" fillId="2" borderId="0" xfId="0" applyFont="1" applyFill="1"/>
    <xf numFmtId="0" fontId="4" fillId="3" borderId="0" xfId="0" applyFont="1" applyFill="1"/>
    <xf numFmtId="0" fontId="7" fillId="3" borderId="0" xfId="0" applyFont="1" applyFill="1"/>
    <xf numFmtId="165" fontId="6" fillId="2" borderId="0" xfId="0" applyNumberFormat="1" applyFont="1" applyFill="1"/>
    <xf numFmtId="0" fontId="2" fillId="0" borderId="0" xfId="0" applyFont="1"/>
    <xf numFmtId="2" fontId="0" fillId="0" borderId="0" xfId="0" applyNumberFormat="1"/>
    <xf numFmtId="165" fontId="0" fillId="0" borderId="0" xfId="0" applyNumberFormat="1"/>
    <xf numFmtId="14" fontId="0" fillId="0" borderId="0" xfId="0" applyNumberFormat="1"/>
    <xf numFmtId="168" fontId="0" fillId="0" borderId="0" xfId="0" applyNumberFormat="1"/>
    <xf numFmtId="0" fontId="1" fillId="0" borderId="3" xfId="7" applyBorder="1"/>
    <xf numFmtId="0" fontId="1" fillId="0" borderId="0" xfId="7"/>
    <xf numFmtId="0" fontId="15" fillId="0" borderId="0" xfId="8"/>
    <xf numFmtId="2" fontId="15" fillId="0" borderId="0" xfId="8" applyNumberFormat="1"/>
    <xf numFmtId="0" fontId="15" fillId="0" borderId="0" xfId="0" applyFont="1"/>
    <xf numFmtId="167" fontId="15" fillId="0" borderId="0" xfId="8" applyNumberFormat="1"/>
    <xf numFmtId="0" fontId="15" fillId="0" borderId="0" xfId="22"/>
    <xf numFmtId="2" fontId="15" fillId="0" borderId="0" xfId="22" applyNumberFormat="1"/>
    <xf numFmtId="2" fontId="5" fillId="0" borderId="0" xfId="22" applyNumberFormat="1" applyFont="1"/>
    <xf numFmtId="0" fontId="11" fillId="4" borderId="0" xfId="0" applyFont="1" applyFill="1"/>
    <xf numFmtId="0" fontId="21" fillId="4" borderId="0" xfId="0" applyFont="1" applyFill="1"/>
    <xf numFmtId="0" fontId="2" fillId="2" borderId="1" xfId="0" applyFont="1" applyFill="1" applyBorder="1"/>
    <xf numFmtId="0" fontId="0" fillId="2" borderId="0" xfId="0" applyFill="1"/>
    <xf numFmtId="165" fontId="0" fillId="2" borderId="1" xfId="0" applyNumberFormat="1" applyFill="1" applyBorder="1"/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/>
    <xf numFmtId="0" fontId="32" fillId="0" borderId="0" xfId="8" applyFont="1"/>
    <xf numFmtId="0" fontId="6" fillId="0" borderId="0" xfId="0" applyFont="1"/>
    <xf numFmtId="43" fontId="27" fillId="0" borderId="0" xfId="6" applyFont="1" applyFill="1"/>
    <xf numFmtId="43" fontId="27" fillId="0" borderId="0" xfId="0" applyNumberFormat="1" applyFont="1"/>
    <xf numFmtId="168" fontId="27" fillId="0" borderId="0" xfId="6" applyNumberFormat="1" applyFont="1" applyFill="1"/>
    <xf numFmtId="0" fontId="4" fillId="0" borderId="0" xfId="8" applyFont="1"/>
    <xf numFmtId="0" fontId="34" fillId="0" borderId="0" xfId="0" applyFont="1"/>
    <xf numFmtId="2" fontId="0" fillId="0" borderId="2" xfId="0" applyNumberFormat="1" applyBorder="1"/>
    <xf numFmtId="0" fontId="35" fillId="4" borderId="0" xfId="0" applyFont="1" applyFill="1"/>
    <xf numFmtId="0" fontId="36" fillId="4" borderId="0" xfId="0" applyFont="1" applyFill="1"/>
    <xf numFmtId="0" fontId="36" fillId="2" borderId="0" xfId="0" applyFont="1" applyFill="1"/>
    <xf numFmtId="0" fontId="32" fillId="3" borderId="0" xfId="0" applyFont="1" applyFill="1"/>
    <xf numFmtId="0" fontId="2" fillId="3" borderId="0" xfId="0" applyFont="1" applyFill="1"/>
    <xf numFmtId="0" fontId="2" fillId="2" borderId="0" xfId="0" applyFont="1" applyFill="1"/>
    <xf numFmtId="0" fontId="19" fillId="2" borderId="0" xfId="2" applyFont="1" applyFill="1">
      <protection locked="0"/>
    </xf>
    <xf numFmtId="165" fontId="0" fillId="2" borderId="0" xfId="0" applyNumberFormat="1" applyFill="1"/>
    <xf numFmtId="165" fontId="31" fillId="2" borderId="0" xfId="0" applyNumberFormat="1" applyFont="1" applyFill="1"/>
    <xf numFmtId="4" fontId="0" fillId="0" borderId="0" xfId="0" applyNumberFormat="1"/>
    <xf numFmtId="0" fontId="0" fillId="3" borderId="0" xfId="0" applyFill="1"/>
    <xf numFmtId="0" fontId="15" fillId="0" borderId="0" xfId="0" applyFont="1" applyAlignment="1">
      <alignment wrapText="1"/>
    </xf>
    <xf numFmtId="0" fontId="15" fillId="0" borderId="2" xfId="0" applyFont="1" applyBorder="1"/>
    <xf numFmtId="0" fontId="32" fillId="0" borderId="0" xfId="22" applyFont="1"/>
    <xf numFmtId="2" fontId="6" fillId="2" borderId="0" xfId="0" applyNumberFormat="1" applyFont="1" applyFill="1"/>
    <xf numFmtId="2" fontId="0" fillId="2" borderId="0" xfId="0" applyNumberFormat="1" applyFill="1"/>
    <xf numFmtId="0" fontId="7" fillId="0" borderId="0" xfId="0" applyFont="1"/>
    <xf numFmtId="2" fontId="27" fillId="0" borderId="0" xfId="0" applyNumberFormat="1" applyFont="1"/>
    <xf numFmtId="0" fontId="14" fillId="0" borderId="0" xfId="0" applyFont="1"/>
    <xf numFmtId="0" fontId="0" fillId="0" borderId="0" xfId="0" applyAlignment="1">
      <alignment wrapText="1"/>
    </xf>
    <xf numFmtId="1" fontId="6" fillId="2" borderId="0" xfId="0" applyNumberFormat="1" applyFont="1" applyFill="1"/>
    <xf numFmtId="0" fontId="6" fillId="0" borderId="0" xfId="0" applyFont="1" applyAlignment="1">
      <alignment horizontal="right"/>
    </xf>
    <xf numFmtId="2" fontId="6" fillId="0" borderId="0" xfId="0" applyNumberFormat="1" applyFont="1"/>
    <xf numFmtId="2" fontId="1" fillId="0" borderId="0" xfId="21" applyNumberFormat="1"/>
    <xf numFmtId="2" fontId="2" fillId="2" borderId="0" xfId="0" applyNumberFormat="1" applyFont="1" applyFill="1"/>
    <xf numFmtId="1" fontId="0" fillId="0" borderId="0" xfId="0" applyNumberFormat="1"/>
    <xf numFmtId="0" fontId="32" fillId="2" borderId="0" xfId="0" applyFont="1" applyFill="1"/>
    <xf numFmtId="0" fontId="7" fillId="0" borderId="0" xfId="0" applyFont="1" applyAlignment="1">
      <alignment horizontal="right"/>
    </xf>
    <xf numFmtId="167" fontId="6" fillId="0" borderId="0" xfId="0" applyNumberFormat="1" applyFont="1"/>
    <xf numFmtId="0" fontId="27" fillId="0" borderId="0" xfId="13" applyFont="1"/>
    <xf numFmtId="0" fontId="33" fillId="0" borderId="0" xfId="13" applyFont="1"/>
    <xf numFmtId="165" fontId="6" fillId="0" borderId="0" xfId="0" applyNumberFormat="1" applyFont="1"/>
    <xf numFmtId="0" fontId="27" fillId="0" borderId="0" xfId="13" applyFont="1" applyAlignment="1">
      <alignment vertical="center"/>
    </xf>
    <xf numFmtId="43" fontId="6" fillId="0" borderId="0" xfId="0" applyNumberFormat="1" applyFont="1"/>
    <xf numFmtId="164" fontId="6" fillId="0" borderId="0" xfId="0" applyNumberFormat="1" applyFont="1"/>
    <xf numFmtId="9" fontId="6" fillId="0" borderId="0" xfId="0" applyNumberFormat="1" applyFont="1"/>
    <xf numFmtId="9" fontId="0" fillId="2" borderId="0" xfId="0" applyNumberFormat="1" applyFill="1"/>
    <xf numFmtId="2" fontId="15" fillId="0" borderId="0" xfId="0" applyNumberFormat="1" applyFont="1"/>
    <xf numFmtId="0" fontId="0" fillId="0" borderId="0" xfId="0" applyAlignment="1">
      <alignment horizontal="right"/>
    </xf>
    <xf numFmtId="0" fontId="23" fillId="0" borderId="0" xfId="0" applyFont="1"/>
    <xf numFmtId="167" fontId="6" fillId="2" borderId="0" xfId="0" applyNumberFormat="1" applyFont="1" applyFill="1"/>
    <xf numFmtId="9" fontId="6" fillId="0" borderId="0" xfId="1" applyFont="1" applyFill="1"/>
    <xf numFmtId="9" fontId="6" fillId="2" borderId="0" xfId="1" applyFont="1" applyFill="1"/>
    <xf numFmtId="166" fontId="6" fillId="2" borderId="0" xfId="1" applyNumberFormat="1" applyFont="1" applyFill="1"/>
    <xf numFmtId="166" fontId="6" fillId="0" borderId="0" xfId="0" applyNumberFormat="1" applyFont="1"/>
    <xf numFmtId="2" fontId="7" fillId="2" borderId="0" xfId="0" applyNumberFormat="1" applyFont="1" applyFill="1"/>
    <xf numFmtId="169" fontId="0" fillId="0" borderId="0" xfId="0" applyNumberFormat="1"/>
    <xf numFmtId="0" fontId="11" fillId="0" borderId="0" xfId="0" applyFont="1"/>
    <xf numFmtId="14" fontId="6" fillId="0" borderId="0" xfId="0" applyNumberFormat="1" applyFont="1"/>
    <xf numFmtId="14" fontId="2" fillId="0" borderId="0" xfId="0" applyNumberFormat="1" applyFont="1"/>
    <xf numFmtId="14" fontId="11" fillId="2" borderId="0" xfId="0" applyNumberFormat="1" applyFont="1" applyFill="1"/>
    <xf numFmtId="14" fontId="7" fillId="2" borderId="0" xfId="0" applyNumberFormat="1" applyFont="1" applyFill="1"/>
    <xf numFmtId="2" fontId="6" fillId="2" borderId="0" xfId="1" applyNumberFormat="1" applyFont="1" applyFill="1"/>
    <xf numFmtId="170" fontId="6" fillId="2" borderId="0" xfId="28" applyNumberFormat="1" applyFont="1" applyFill="1"/>
    <xf numFmtId="0" fontId="41" fillId="2" borderId="0" xfId="0" applyFont="1" applyFill="1"/>
    <xf numFmtId="2" fontId="0" fillId="0" borderId="0" xfId="9" applyNumberFormat="1" applyFont="1" applyFill="1"/>
    <xf numFmtId="165" fontId="15" fillId="0" borderId="0" xfId="8" applyNumberFormat="1"/>
    <xf numFmtId="165" fontId="0" fillId="0" borderId="0" xfId="9" applyNumberFormat="1" applyFont="1" applyFill="1"/>
    <xf numFmtId="166" fontId="15" fillId="0" borderId="0" xfId="8" applyNumberFormat="1"/>
    <xf numFmtId="166" fontId="0" fillId="0" borderId="0" xfId="9" applyNumberFormat="1" applyFont="1" applyFill="1"/>
    <xf numFmtId="1" fontId="15" fillId="0" borderId="0" xfId="8" applyNumberFormat="1"/>
    <xf numFmtId="1" fontId="0" fillId="0" borderId="0" xfId="9" applyNumberFormat="1" applyFont="1" applyFill="1"/>
    <xf numFmtId="170" fontId="15" fillId="0" borderId="0" xfId="28" applyNumberFormat="1" applyFont="1" applyFill="1"/>
    <xf numFmtId="170" fontId="0" fillId="0" borderId="0" xfId="28" applyNumberFormat="1" applyFont="1" applyFill="1"/>
    <xf numFmtId="14" fontId="32" fillId="0" borderId="0" xfId="8" applyNumberFormat="1" applyFont="1"/>
    <xf numFmtId="14" fontId="7" fillId="0" borderId="0" xfId="0" applyNumberFormat="1" applyFont="1"/>
    <xf numFmtId="3" fontId="15" fillId="0" borderId="0" xfId="8" applyNumberFormat="1"/>
    <xf numFmtId="166" fontId="15" fillId="0" borderId="0" xfId="1" applyNumberFormat="1" applyFont="1" applyFill="1"/>
    <xf numFmtId="166" fontId="6" fillId="0" borderId="0" xfId="1" applyNumberFormat="1" applyFont="1" applyFill="1"/>
    <xf numFmtId="165" fontId="15" fillId="0" borderId="0" xfId="1" applyNumberFormat="1" applyFont="1" applyFill="1"/>
    <xf numFmtId="14" fontId="9" fillId="0" borderId="0" xfId="0" applyNumberFormat="1" applyFont="1" applyAlignment="1">
      <alignment horizontal="center" vertical="top"/>
    </xf>
    <xf numFmtId="10" fontId="0" fillId="0" borderId="0" xfId="1" applyNumberFormat="1" applyFont="1" applyFill="1"/>
    <xf numFmtId="14" fontId="3" fillId="0" borderId="0" xfId="0" applyNumberFormat="1" applyFont="1" applyAlignment="1">
      <alignment horizontal="center" vertical="top"/>
    </xf>
    <xf numFmtId="165" fontId="42" fillId="0" borderId="0" xfId="0" applyNumberFormat="1" applyFont="1"/>
    <xf numFmtId="165" fontId="43" fillId="0" borderId="0" xfId="0" applyNumberFormat="1" applyFont="1"/>
    <xf numFmtId="0" fontId="42" fillId="0" borderId="0" xfId="0" applyFont="1"/>
    <xf numFmtId="0" fontId="43" fillId="0" borderId="0" xfId="0" applyFont="1"/>
    <xf numFmtId="0" fontId="5" fillId="0" borderId="0" xfId="0" applyFont="1"/>
    <xf numFmtId="171" fontId="0" fillId="0" borderId="0" xfId="23" applyNumberFormat="1" applyFont="1" applyFill="1"/>
    <xf numFmtId="9" fontId="0" fillId="0" borderId="0" xfId="24" applyFont="1" applyFill="1"/>
    <xf numFmtId="9" fontId="6" fillId="0" borderId="0" xfId="1" applyFont="1" applyFill="1" applyBorder="1"/>
    <xf numFmtId="166" fontId="6" fillId="0" borderId="0" xfId="1" applyNumberFormat="1" applyFont="1" applyFill="1" applyBorder="1"/>
    <xf numFmtId="10" fontId="6" fillId="0" borderId="0" xfId="0" applyNumberFormat="1" applyFont="1"/>
    <xf numFmtId="10" fontId="15" fillId="0" borderId="0" xfId="8" applyNumberFormat="1"/>
    <xf numFmtId="10" fontId="6" fillId="0" borderId="0" xfId="1" applyNumberFormat="1" applyFont="1" applyFill="1"/>
    <xf numFmtId="10" fontId="15" fillId="0" borderId="0" xfId="1" applyNumberFormat="1" applyFont="1" applyFill="1"/>
    <xf numFmtId="0" fontId="15" fillId="0" borderId="0" xfId="1" applyNumberFormat="1" applyFont="1" applyFill="1"/>
    <xf numFmtId="172" fontId="0" fillId="0" borderId="0" xfId="0" applyNumberFormat="1"/>
    <xf numFmtId="3" fontId="15" fillId="0" borderId="0" xfId="28" applyNumberFormat="1" applyFont="1" applyFill="1"/>
    <xf numFmtId="3" fontId="0" fillId="0" borderId="0" xfId="28" applyNumberFormat="1" applyFont="1" applyFill="1"/>
    <xf numFmtId="9" fontId="15" fillId="0" borderId="0" xfId="8" applyNumberFormat="1"/>
    <xf numFmtId="167" fontId="0" fillId="0" borderId="0" xfId="9" applyNumberFormat="1" applyFont="1" applyFill="1"/>
    <xf numFmtId="3" fontId="0" fillId="0" borderId="0" xfId="9" applyNumberFormat="1" applyFont="1" applyFill="1"/>
    <xf numFmtId="1" fontId="6" fillId="0" borderId="0" xfId="0" applyNumberFormat="1" applyFont="1"/>
    <xf numFmtId="166" fontId="0" fillId="0" borderId="0" xfId="1" applyNumberFormat="1" applyFont="1" applyFill="1"/>
    <xf numFmtId="0" fontId="29" fillId="0" borderId="0" xfId="3" applyFont="1" applyFill="1"/>
    <xf numFmtId="0" fontId="30" fillId="0" borderId="0" xfId="3" applyFont="1" applyFill="1"/>
    <xf numFmtId="0" fontId="44" fillId="3" borderId="0" xfId="0" applyFont="1" applyFill="1"/>
    <xf numFmtId="0" fontId="32" fillId="0" borderId="0" xfId="0" applyFont="1"/>
    <xf numFmtId="0" fontId="0" fillId="2" borderId="0" xfId="0" applyFill="1" applyAlignment="1">
      <alignment vertical="center"/>
    </xf>
    <xf numFmtId="0" fontId="15" fillId="2" borderId="0" xfId="0" applyFont="1" applyFill="1" applyAlignment="1">
      <alignment vertical="center"/>
    </xf>
    <xf numFmtId="173" fontId="2" fillId="0" borderId="0" xfId="0" applyNumberFormat="1" applyFont="1"/>
    <xf numFmtId="173" fontId="0" fillId="0" borderId="0" xfId="0" applyNumberFormat="1"/>
    <xf numFmtId="0" fontId="1" fillId="0" borderId="0" xfId="7" applyAlignment="1">
      <alignment horizontal="right"/>
    </xf>
    <xf numFmtId="10" fontId="6" fillId="2" borderId="0" xfId="0" applyNumberFormat="1" applyFont="1" applyFill="1"/>
    <xf numFmtId="9" fontId="6" fillId="0" borderId="0" xfId="1" applyFont="1"/>
    <xf numFmtId="174" fontId="6" fillId="0" borderId="0" xfId="0" applyNumberFormat="1" applyFont="1"/>
    <xf numFmtId="43" fontId="6" fillId="2" borderId="0" xfId="0" applyNumberFormat="1" applyFont="1" applyFill="1"/>
    <xf numFmtId="166" fontId="6" fillId="0" borderId="0" xfId="1" applyNumberFormat="1" applyFont="1"/>
    <xf numFmtId="10" fontId="6" fillId="2" borderId="0" xfId="1" applyNumberFormat="1" applyFont="1" applyFill="1"/>
    <xf numFmtId="175" fontId="6" fillId="2" borderId="0" xfId="28" applyNumberFormat="1" applyFont="1" applyFill="1"/>
    <xf numFmtId="0" fontId="2" fillId="0" borderId="0" xfId="0" applyFont="1" applyAlignment="1">
      <alignment horizontal="right"/>
    </xf>
    <xf numFmtId="170" fontId="6" fillId="0" borderId="0" xfId="28" applyNumberFormat="1" applyFont="1"/>
    <xf numFmtId="0" fontId="15" fillId="0" borderId="0" xfId="0" applyFont="1" applyAlignment="1">
      <alignment horizontal="right"/>
    </xf>
    <xf numFmtId="0" fontId="15" fillId="0" borderId="2" xfId="0" applyFont="1" applyBorder="1" applyAlignment="1">
      <alignment horizontal="right"/>
    </xf>
    <xf numFmtId="0" fontId="12" fillId="0" borderId="0" xfId="0" applyFont="1"/>
    <xf numFmtId="0" fontId="10" fillId="0" borderId="0" xfId="0" applyFont="1"/>
    <xf numFmtId="0" fontId="7" fillId="0" borderId="2" xfId="0" applyFont="1" applyBorder="1"/>
    <xf numFmtId="0" fontId="6" fillId="0" borderId="2" xfId="0" applyFont="1" applyBorder="1"/>
    <xf numFmtId="0" fontId="28" fillId="0" borderId="0" xfId="0" applyFont="1"/>
    <xf numFmtId="15" fontId="9" fillId="0" borderId="0" xfId="0" applyNumberFormat="1" applyFont="1"/>
    <xf numFmtId="172" fontId="0" fillId="0" borderId="0" xfId="24" applyNumberFormat="1" applyFont="1" applyFill="1"/>
    <xf numFmtId="0" fontId="10" fillId="0" borderId="0" xfId="0" applyFont="1" applyAlignment="1">
      <alignment horizontal="right"/>
    </xf>
    <xf numFmtId="2" fontId="10" fillId="0" borderId="0" xfId="0" applyNumberFormat="1" applyFont="1"/>
    <xf numFmtId="10" fontId="10" fillId="0" borderId="0" xfId="1" applyNumberFormat="1" applyFont="1"/>
    <xf numFmtId="0" fontId="45" fillId="0" borderId="0" xfId="3" applyFont="1"/>
  </cellXfs>
  <cellStyles count="29">
    <cellStyle name="Comma" xfId="28" builtinId="3"/>
    <cellStyle name="Comma 2" xfId="6" xr:uid="{11AB6B26-AF1D-40E1-B32E-3C1C1F191D53}"/>
    <cellStyle name="Comma 2 2" xfId="15" xr:uid="{EEF8027E-E50B-4BB8-B8A4-3FE83A1590A3}"/>
    <cellStyle name="Comma 2 3" xfId="23" xr:uid="{7AF33900-9F01-48A9-8F2F-DF322F1861D6}"/>
    <cellStyle name="Comma 3" xfId="9" xr:uid="{0263A27C-0A68-4AE2-97C3-496A05587C01}"/>
    <cellStyle name="Comma 4" xfId="26" xr:uid="{1768AEBD-830D-4B90-9E05-601C2F5CA13D}"/>
    <cellStyle name="Currency 2" xfId="27" xr:uid="{8B812504-0EDB-42CA-ABB4-493AA2F81E6B}"/>
    <cellStyle name="Hyperlink" xfId="3" builtinId="8"/>
    <cellStyle name="Hyperlink 2" xfId="12" xr:uid="{24694DAA-3F02-43D4-A1BF-C6D6B4660D3E}"/>
    <cellStyle name="Normal" xfId="0" builtinId="0"/>
    <cellStyle name="Normal 2" xfId="2" xr:uid="{89530D32-E245-4DE9-91E4-0FBE4A21785E}"/>
    <cellStyle name="Normal 2 11" xfId="21" xr:uid="{72286A57-C370-4E53-B40B-392DABD48F6F}"/>
    <cellStyle name="Normal 2 2" xfId="7" xr:uid="{C3375BD7-BDE5-41C0-9DC6-4F997279BE9D}"/>
    <cellStyle name="Normal 2 2 2" xfId="25" xr:uid="{32B6EE1C-9C0D-469A-8F6D-0E9B6BEFC18A}"/>
    <cellStyle name="Normal 2 3" xfId="11" xr:uid="{AD0A6359-2E22-4F46-B3A1-FFC2DB7635BF}"/>
    <cellStyle name="Normal 2 3 2" xfId="20" xr:uid="{6CC090B9-C144-49A7-AAFD-58C730A17D59}"/>
    <cellStyle name="Normal 2 4" xfId="13" xr:uid="{F56A1FD5-D2FB-4DE9-9CF3-176464787256}"/>
    <cellStyle name="Normal 2 5" xfId="22" xr:uid="{612666FF-6CEF-4519-9B5B-DD41FCD5CB24}"/>
    <cellStyle name="Normal 3" xfId="4" xr:uid="{EFC3F774-E940-4698-83B5-1E84708F46E9}"/>
    <cellStyle name="Normal 3 2" xfId="17" xr:uid="{F3714871-609B-438E-86EB-5FDD52B53055}"/>
    <cellStyle name="Normal 4" xfId="8" xr:uid="{8FD587A0-9F22-4AA9-9E4C-345378B5F6BA}"/>
    <cellStyle name="Percent" xfId="1" builtinId="5"/>
    <cellStyle name="Percent 2" xfId="5" xr:uid="{CC1E1B62-E658-419A-BF48-6CC98078AAEE}"/>
    <cellStyle name="Percent 2 2" xfId="18" xr:uid="{D63A68D6-F366-44F0-981C-4B9A86DAED86}"/>
    <cellStyle name="Percent 2 3" xfId="24" xr:uid="{820A24F0-A21B-47E7-9A65-B7F98984AE43}"/>
    <cellStyle name="Percent 2 4" xfId="16" xr:uid="{B07D8ABE-7DB3-4896-88B7-B970EB00240D}"/>
    <cellStyle name="Percent 3" xfId="10" xr:uid="{C2CD7E1D-9444-4229-B113-E709E1BAB057}"/>
    <cellStyle name="Percent 3 2" xfId="19" xr:uid="{8EA46F94-E660-4354-8200-33401F1EF9F8}"/>
    <cellStyle name="Percent 4" xfId="14" xr:uid="{0491E5FA-BD89-4786-B19F-52ED79E76761}"/>
  </cellStyles>
  <dxfs count="0"/>
  <tableStyles count="1" defaultTableStyle="TableStyleMedium2" defaultPivotStyle="PivotStyleLight16">
    <tableStyle name="Invisible" pivot="0" table="0" count="0" xr9:uid="{3F7CDEB8-C90B-4355-9EBD-382F3B84285A}"/>
  </tableStyles>
  <colors>
    <mruColors>
      <color rgb="FF6AC17B"/>
      <color rgb="FF00ACD3"/>
      <color rgb="FF0060A2"/>
      <color rgb="FF9E76B4"/>
      <color rgb="FFEF4D7F"/>
      <color rgb="FFFFD358"/>
      <color rgb="FFD99C3F"/>
      <color rgb="FFA6A6A6"/>
      <color rgb="FFA6C0CB"/>
      <color rgb="FF26A7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7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'TechAnnex - Figures'!$I$32</c:f>
              <c:strCache>
                <c:ptCount val="1"/>
                <c:pt idx="0">
                  <c:v>Transport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'TechAnnex - Figures'!$J$31:$AQ$31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Figures'!$J$32:$AQ$32</c:f>
              <c:numCache>
                <c:formatCode>0.00</c:formatCode>
                <c:ptCount val="34"/>
                <c:pt idx="0">
                  <c:v>8.1234847837353321</c:v>
                </c:pt>
                <c:pt idx="1">
                  <c:v>8.103194990646216</c:v>
                </c:pt>
                <c:pt idx="2">
                  <c:v>8.4654043384541335</c:v>
                </c:pt>
                <c:pt idx="3">
                  <c:v>8.9171494031204652</c:v>
                </c:pt>
                <c:pt idx="4">
                  <c:v>9.5771120760669675</c:v>
                </c:pt>
                <c:pt idx="5">
                  <c:v>10.239761784832011</c:v>
                </c:pt>
                <c:pt idx="6">
                  <c:v>10.370239498592683</c:v>
                </c:pt>
                <c:pt idx="7">
                  <c:v>10.595913761220505</c:v>
                </c:pt>
                <c:pt idx="8">
                  <c:v>10.800289649352335</c:v>
                </c:pt>
                <c:pt idx="9">
                  <c:v>11.085250012200412</c:v>
                </c:pt>
                <c:pt idx="10">
                  <c:v>11.635189202973118</c:v>
                </c:pt>
                <c:pt idx="11">
                  <c:v>11.692736404423835</c:v>
                </c:pt>
                <c:pt idx="12">
                  <c:v>12.148079663239532</c:v>
                </c:pt>
                <c:pt idx="13">
                  <c:v>12.68255967299142</c:v>
                </c:pt>
                <c:pt idx="14">
                  <c:v>12.975977136390151</c:v>
                </c:pt>
                <c:pt idx="15">
                  <c:v>13.046885712056769</c:v>
                </c:pt>
                <c:pt idx="16">
                  <c:v>13.165767801459829</c:v>
                </c:pt>
                <c:pt idx="17">
                  <c:v>13.268766456254605</c:v>
                </c:pt>
                <c:pt idx="18">
                  <c:v>13.278569249771738</c:v>
                </c:pt>
                <c:pt idx="19">
                  <c:v>13.085963244271287</c:v>
                </c:pt>
                <c:pt idx="20">
                  <c:v>13.334773254570912</c:v>
                </c:pt>
                <c:pt idx="21">
                  <c:v>13.318209640199241</c:v>
                </c:pt>
                <c:pt idx="22">
                  <c:v>12.993508897522977</c:v>
                </c:pt>
                <c:pt idx="23">
                  <c:v>13.068243680757881</c:v>
                </c:pt>
                <c:pt idx="24">
                  <c:v>13.326977362532816</c:v>
                </c:pt>
                <c:pt idx="25">
                  <c:v>13.801803080176372</c:v>
                </c:pt>
                <c:pt idx="26">
                  <c:v>13.894375410226294</c:v>
                </c:pt>
                <c:pt idx="27">
                  <c:v>14.792889409516425</c:v>
                </c:pt>
                <c:pt idx="28">
                  <c:v>15.115515646745433</c:v>
                </c:pt>
                <c:pt idx="29">
                  <c:v>14.644249052924078</c:v>
                </c:pt>
                <c:pt idx="30">
                  <c:v>13.192241771054004</c:v>
                </c:pt>
                <c:pt idx="31">
                  <c:v>13.846519625141001</c:v>
                </c:pt>
                <c:pt idx="32">
                  <c:v>13.685824827467201</c:v>
                </c:pt>
                <c:pt idx="33">
                  <c:v>14.1555630783723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4-4053-A479-6D86C0F7E5F8}"/>
            </c:ext>
          </c:extLst>
        </c:ser>
        <c:ser>
          <c:idx val="1"/>
          <c:order val="1"/>
          <c:tx>
            <c:strRef>
              <c:f>'TechAnnex - Figures'!$I$33</c:f>
              <c:strCache>
                <c:ptCount val="1"/>
                <c:pt idx="0">
                  <c:v>Energy and industry</c:v>
                </c:pt>
              </c:strCache>
            </c:strRef>
          </c:tx>
          <c:spPr>
            <a:ln w="38100" cap="rnd">
              <a:solidFill>
                <a:srgbClr val="EF4D7F"/>
              </a:solidFill>
              <a:round/>
            </a:ln>
            <a:effectLst/>
          </c:spPr>
          <c:marker>
            <c:symbol val="none"/>
          </c:marker>
          <c:cat>
            <c:numRef>
              <c:f>'TechAnnex - Figures'!$J$31:$AQ$31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Figures'!$J$33:$AQ$33</c:f>
              <c:numCache>
                <c:formatCode>0.00</c:formatCode>
                <c:ptCount val="34"/>
                <c:pt idx="0">
                  <c:v>18.520747756468555</c:v>
                </c:pt>
                <c:pt idx="1">
                  <c:v>19.17629702674499</c:v>
                </c:pt>
                <c:pt idx="2">
                  <c:v>20.727932564899778</c:v>
                </c:pt>
                <c:pt idx="3">
                  <c:v>19.901060681974879</c:v>
                </c:pt>
                <c:pt idx="4">
                  <c:v>19.448240243287504</c:v>
                </c:pt>
                <c:pt idx="5">
                  <c:v>18.629360801884612</c:v>
                </c:pt>
                <c:pt idx="6">
                  <c:v>20.140359409788132</c:v>
                </c:pt>
                <c:pt idx="7">
                  <c:v>21.828980573921076</c:v>
                </c:pt>
                <c:pt idx="8">
                  <c:v>20.090150549491003</c:v>
                </c:pt>
                <c:pt idx="9">
                  <c:v>21.311189462947318</c:v>
                </c:pt>
                <c:pt idx="10">
                  <c:v>21.455141686373203</c:v>
                </c:pt>
                <c:pt idx="11">
                  <c:v>23.450711949725413</c:v>
                </c:pt>
                <c:pt idx="12">
                  <c:v>22.934428212038224</c:v>
                </c:pt>
                <c:pt idx="13">
                  <c:v>23.924353513792056</c:v>
                </c:pt>
                <c:pt idx="14">
                  <c:v>23.258924001346383</c:v>
                </c:pt>
                <c:pt idx="15">
                  <c:v>24.832877336657276</c:v>
                </c:pt>
                <c:pt idx="16">
                  <c:v>25.111314035833946</c:v>
                </c:pt>
                <c:pt idx="17">
                  <c:v>23.754216799916165</c:v>
                </c:pt>
                <c:pt idx="18">
                  <c:v>24.658953774344941</c:v>
                </c:pt>
                <c:pt idx="19">
                  <c:v>22.087891581680495</c:v>
                </c:pt>
                <c:pt idx="20">
                  <c:v>22.338173412644018</c:v>
                </c:pt>
                <c:pt idx="21">
                  <c:v>21.641272128895316</c:v>
                </c:pt>
                <c:pt idx="22">
                  <c:v>23.278034373346411</c:v>
                </c:pt>
                <c:pt idx="23">
                  <c:v>22.39660184962257</c:v>
                </c:pt>
                <c:pt idx="24">
                  <c:v>22.301877552565124</c:v>
                </c:pt>
                <c:pt idx="25">
                  <c:v>22.188195887996791</c:v>
                </c:pt>
                <c:pt idx="26">
                  <c:v>20.400209890000401</c:v>
                </c:pt>
                <c:pt idx="27">
                  <c:v>20.901317816611268</c:v>
                </c:pt>
                <c:pt idx="28">
                  <c:v>20.543667186209483</c:v>
                </c:pt>
                <c:pt idx="29">
                  <c:v>21.98825519785898</c:v>
                </c:pt>
                <c:pt idx="30">
                  <c:v>20.858714891027681</c:v>
                </c:pt>
                <c:pt idx="31">
                  <c:v>20.721931652548403</c:v>
                </c:pt>
                <c:pt idx="32">
                  <c:v>18.323793353135958</c:v>
                </c:pt>
                <c:pt idx="33">
                  <c:v>17.562044641079002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4-4053-A479-6D86C0F7E5F8}"/>
            </c:ext>
          </c:extLst>
        </c:ser>
        <c:ser>
          <c:idx val="2"/>
          <c:order val="2"/>
          <c:tx>
            <c:strRef>
              <c:f>'TechAnnex - Figures'!$I$34</c:f>
              <c:strCache>
                <c:ptCount val="1"/>
                <c:pt idx="0">
                  <c:v>Agriculture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'TechAnnex - Figures'!$J$31:$AQ$31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Figures'!$J$34:$AQ$34</c:f>
              <c:numCache>
                <c:formatCode>0.00</c:formatCode>
                <c:ptCount val="34"/>
                <c:pt idx="0">
                  <c:v>36.915103013122909</c:v>
                </c:pt>
                <c:pt idx="1">
                  <c:v>37.244772117017725</c:v>
                </c:pt>
                <c:pt idx="2">
                  <c:v>36.807679370559114</c:v>
                </c:pt>
                <c:pt idx="3">
                  <c:v>37.053732763262992</c:v>
                </c:pt>
                <c:pt idx="4">
                  <c:v>38.637647191268513</c:v>
                </c:pt>
                <c:pt idx="5">
                  <c:v>39.298055705826044</c:v>
                </c:pt>
                <c:pt idx="6">
                  <c:v>39.986641338261784</c:v>
                </c:pt>
                <c:pt idx="7">
                  <c:v>40.62275098891643</c:v>
                </c:pt>
                <c:pt idx="8">
                  <c:v>39.884084598093466</c:v>
                </c:pt>
                <c:pt idx="9">
                  <c:v>39.824739313296277</c:v>
                </c:pt>
                <c:pt idx="10">
                  <c:v>41.175362279270658</c:v>
                </c:pt>
                <c:pt idx="11">
                  <c:v>41.847015996673328</c:v>
                </c:pt>
                <c:pt idx="12">
                  <c:v>41.846629185342053</c:v>
                </c:pt>
                <c:pt idx="13">
                  <c:v>42.657563286263411</c:v>
                </c:pt>
                <c:pt idx="14">
                  <c:v>42.962107545648699</c:v>
                </c:pt>
                <c:pt idx="15">
                  <c:v>43.161690301828621</c:v>
                </c:pt>
                <c:pt idx="16">
                  <c:v>42.878871767277644</c:v>
                </c:pt>
                <c:pt idx="17">
                  <c:v>41.779634331004267</c:v>
                </c:pt>
                <c:pt idx="18">
                  <c:v>40.896701985235779</c:v>
                </c:pt>
                <c:pt idx="19">
                  <c:v>40.851402335407684</c:v>
                </c:pt>
                <c:pt idx="20">
                  <c:v>41.055303889880825</c:v>
                </c:pt>
                <c:pt idx="21">
                  <c:v>41.624335037265581</c:v>
                </c:pt>
                <c:pt idx="22">
                  <c:v>42.746918531945916</c:v>
                </c:pt>
                <c:pt idx="23">
                  <c:v>42.70830031628644</c:v>
                </c:pt>
                <c:pt idx="24">
                  <c:v>43.203355964879151</c:v>
                </c:pt>
                <c:pt idx="25">
                  <c:v>42.827787835732032</c:v>
                </c:pt>
                <c:pt idx="26">
                  <c:v>42.342604023301163</c:v>
                </c:pt>
                <c:pt idx="27">
                  <c:v>42.484692109179882</c:v>
                </c:pt>
                <c:pt idx="28">
                  <c:v>42.747462019477837</c:v>
                </c:pt>
                <c:pt idx="29">
                  <c:v>42.956784646787462</c:v>
                </c:pt>
                <c:pt idx="30">
                  <c:v>42.861251539191784</c:v>
                </c:pt>
                <c:pt idx="31">
                  <c:v>42.715614607817159</c:v>
                </c:pt>
                <c:pt idx="32">
                  <c:v>41.521430237398562</c:v>
                </c:pt>
                <c:pt idx="33">
                  <c:v>40.612998844543242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4-4053-A479-6D86C0F7E5F8}"/>
            </c:ext>
          </c:extLst>
        </c:ser>
        <c:ser>
          <c:idx val="3"/>
          <c:order val="3"/>
          <c:tx>
            <c:strRef>
              <c:f>'TechAnnex - Figures'!$I$35</c:f>
              <c:strCache>
                <c:ptCount val="1"/>
                <c:pt idx="0">
                  <c:v>Waste</c:v>
                </c:pt>
              </c:strCache>
            </c:strRef>
          </c:tx>
          <c:spPr>
            <a:ln w="38100" cap="rnd">
              <a:solidFill>
                <a:srgbClr val="9E76B4"/>
              </a:solidFill>
              <a:round/>
            </a:ln>
            <a:effectLst/>
          </c:spPr>
          <c:marker>
            <c:symbol val="none"/>
          </c:marker>
          <c:cat>
            <c:numRef>
              <c:f>'TechAnnex - Figures'!$J$31:$AQ$31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Figures'!$J$35:$AQ$35</c:f>
              <c:numCache>
                <c:formatCode>0.00</c:formatCode>
                <c:ptCount val="34"/>
                <c:pt idx="0">
                  <c:v>3.2775919422178759</c:v>
                </c:pt>
                <c:pt idx="1">
                  <c:v>3.3685630428693916</c:v>
                </c:pt>
                <c:pt idx="2">
                  <c:v>3.4540498367156571</c:v>
                </c:pt>
                <c:pt idx="3">
                  <c:v>3.5422987028770541</c:v>
                </c:pt>
                <c:pt idx="4">
                  <c:v>3.4964356871764339</c:v>
                </c:pt>
                <c:pt idx="5">
                  <c:v>3.5738687879382147</c:v>
                </c:pt>
                <c:pt idx="6">
                  <c:v>3.6413062622858905</c:v>
                </c:pt>
                <c:pt idx="7">
                  <c:v>3.7121205294981818</c:v>
                </c:pt>
                <c:pt idx="8">
                  <c:v>3.747139020250609</c:v>
                </c:pt>
                <c:pt idx="9">
                  <c:v>3.778352840189791</c:v>
                </c:pt>
                <c:pt idx="10">
                  <c:v>3.8021526541345456</c:v>
                </c:pt>
                <c:pt idx="11">
                  <c:v>3.8151340570482226</c:v>
                </c:pt>
                <c:pt idx="12">
                  <c:v>3.8302324892159287</c:v>
                </c:pt>
                <c:pt idx="13">
                  <c:v>3.7587267960793289</c:v>
                </c:pt>
                <c:pt idx="14">
                  <c:v>3.7859332792774967</c:v>
                </c:pt>
                <c:pt idx="15">
                  <c:v>3.7618502312137498</c:v>
                </c:pt>
                <c:pt idx="16">
                  <c:v>3.7122740505537366</c:v>
                </c:pt>
                <c:pt idx="17">
                  <c:v>3.678665541448622</c:v>
                </c:pt>
                <c:pt idx="18">
                  <c:v>3.6253618146095925</c:v>
                </c:pt>
                <c:pt idx="19">
                  <c:v>3.5613764262945433</c:v>
                </c:pt>
                <c:pt idx="20">
                  <c:v>3.5207992280877494</c:v>
                </c:pt>
                <c:pt idx="21">
                  <c:v>3.4184048269242608</c:v>
                </c:pt>
                <c:pt idx="22">
                  <c:v>3.3491566527004633</c:v>
                </c:pt>
                <c:pt idx="23">
                  <c:v>3.295867098311331</c:v>
                </c:pt>
                <c:pt idx="24">
                  <c:v>3.2537839733700809</c:v>
                </c:pt>
                <c:pt idx="25">
                  <c:v>3.2143768408391624</c:v>
                </c:pt>
                <c:pt idx="26">
                  <c:v>3.181071905015695</c:v>
                </c:pt>
                <c:pt idx="27">
                  <c:v>3.1428122405220171</c:v>
                </c:pt>
                <c:pt idx="28">
                  <c:v>3.0948399761810501</c:v>
                </c:pt>
                <c:pt idx="29">
                  <c:v>3.059198881328911</c:v>
                </c:pt>
                <c:pt idx="30">
                  <c:v>3.0206663060346348</c:v>
                </c:pt>
                <c:pt idx="31">
                  <c:v>2.9765450897227255</c:v>
                </c:pt>
                <c:pt idx="32">
                  <c:v>2.9370832013776966</c:v>
                </c:pt>
                <c:pt idx="33">
                  <c:v>2.9166209165659498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44-4053-A479-6D86C0F7E5F8}"/>
            </c:ext>
          </c:extLst>
        </c:ser>
        <c:ser>
          <c:idx val="4"/>
          <c:order val="4"/>
          <c:tx>
            <c:strRef>
              <c:f>'TechAnnex - Figures'!$I$36</c:f>
              <c:strCache>
                <c:ptCount val="1"/>
                <c:pt idx="0">
                  <c:v>F-gases</c:v>
                </c:pt>
              </c:strCache>
            </c:strRef>
          </c:tx>
          <c:spPr>
            <a:ln w="38100" cap="rnd">
              <a:solidFill>
                <a:srgbClr val="A6C0CB"/>
              </a:solidFill>
              <a:round/>
            </a:ln>
            <a:effectLst/>
          </c:spPr>
          <c:marker>
            <c:symbol val="none"/>
          </c:marker>
          <c:cat>
            <c:numRef>
              <c:f>'TechAnnex - Figures'!$J$31:$AQ$31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Figures'!$J$36:$AQ$36</c:f>
              <c:numCache>
                <c:formatCode>0.00</c:formatCode>
                <c:ptCount val="34"/>
                <c:pt idx="0">
                  <c:v>0.83859411600000022</c:v>
                </c:pt>
                <c:pt idx="1">
                  <c:v>0.83396912400000001</c:v>
                </c:pt>
                <c:pt idx="2">
                  <c:v>0.438190625</c:v>
                </c:pt>
                <c:pt idx="3">
                  <c:v>0.21276725625000001</c:v>
                </c:pt>
                <c:pt idx="4">
                  <c:v>0.20339855330929957</c:v>
                </c:pt>
                <c:pt idx="5">
                  <c:v>0.19324038189144668</c:v>
                </c:pt>
                <c:pt idx="6">
                  <c:v>0.3192100803885029</c:v>
                </c:pt>
                <c:pt idx="7">
                  <c:v>0.33510037731034215</c:v>
                </c:pt>
                <c:pt idx="8">
                  <c:v>0.27648641697723975</c:v>
                </c:pt>
                <c:pt idx="9">
                  <c:v>0.29629085053741999</c:v>
                </c:pt>
                <c:pt idx="10">
                  <c:v>0.33133060571333356</c:v>
                </c:pt>
                <c:pt idx="11">
                  <c:v>0.38815224628519629</c:v>
                </c:pt>
                <c:pt idx="12">
                  <c:v>0.46308318581081304</c:v>
                </c:pt>
                <c:pt idx="13">
                  <c:v>0.56581415433018334</c:v>
                </c:pt>
                <c:pt idx="14">
                  <c:v>0.65151536587938863</c:v>
                </c:pt>
                <c:pt idx="15">
                  <c:v>0.73696206980116907</c:v>
                </c:pt>
                <c:pt idx="16">
                  <c:v>0.86696035515554948</c:v>
                </c:pt>
                <c:pt idx="17">
                  <c:v>0.88641523643485209</c:v>
                </c:pt>
                <c:pt idx="18">
                  <c:v>0.9713504785212046</c:v>
                </c:pt>
                <c:pt idx="19">
                  <c:v>1.0549074154592144</c:v>
                </c:pt>
                <c:pt idx="20">
                  <c:v>1.0769167267833981</c:v>
                </c:pt>
                <c:pt idx="21">
                  <c:v>1.1092959720192945</c:v>
                </c:pt>
                <c:pt idx="22">
                  <c:v>1.1675102040483134</c:v>
                </c:pt>
                <c:pt idx="23">
                  <c:v>1.1987373711950198</c:v>
                </c:pt>
                <c:pt idx="24">
                  <c:v>1.2594356031215916</c:v>
                </c:pt>
                <c:pt idx="25">
                  <c:v>1.2681664301215883</c:v>
                </c:pt>
                <c:pt idx="26">
                  <c:v>1.2790375624990642</c:v>
                </c:pt>
                <c:pt idx="27">
                  <c:v>1.3220299641363802</c:v>
                </c:pt>
                <c:pt idx="28">
                  <c:v>1.3797893498407452</c:v>
                </c:pt>
                <c:pt idx="29">
                  <c:v>1.4114436856917034</c:v>
                </c:pt>
                <c:pt idx="30">
                  <c:v>1.4392494962249853</c:v>
                </c:pt>
                <c:pt idx="31">
                  <c:v>1.6078211740892863</c:v>
                </c:pt>
                <c:pt idx="32">
                  <c:v>1.5102968500480629</c:v>
                </c:pt>
                <c:pt idx="33">
                  <c:v>1.1648736382921918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44-4053-A479-6D86C0F7E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797040"/>
        <c:axId val="1939610736"/>
      </c:lineChart>
      <c:catAx>
        <c:axId val="188479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610736"/>
        <c:crosses val="autoZero"/>
        <c:auto val="1"/>
        <c:lblAlgn val="ctr"/>
        <c:lblOffset val="100"/>
        <c:tickLblSkip val="5"/>
        <c:noMultiLvlLbl val="0"/>
      </c:catAx>
      <c:valAx>
        <c:axId val="193961073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MtCO</a:t>
                </a:r>
                <a:r>
                  <a:rPr lang="en-NZ" b="1" baseline="-25000"/>
                  <a:t>2</a:t>
                </a:r>
                <a:r>
                  <a:rPr lang="en-NZ" b="1"/>
                  <a:t>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4797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'TechAnnex - Figures'!$I$233</c:f>
              <c:strCache>
                <c:ptCount val="1"/>
                <c:pt idx="0">
                  <c:v>Road freight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'TechAnnex - Figures'!$J$232:$AF$232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'TechAnnex - Figures'!$J$233:$AF$233</c:f>
              <c:numCache>
                <c:formatCode>0.00</c:formatCode>
                <c:ptCount val="23"/>
                <c:pt idx="0">
                  <c:v>2.1988605493441877</c:v>
                </c:pt>
                <c:pt idx="1">
                  <c:v>2.3772284633025844</c:v>
                </c:pt>
                <c:pt idx="2">
                  <c:v>2.4382573726513996</c:v>
                </c:pt>
                <c:pt idx="3">
                  <c:v>2.4585782702893999</c:v>
                </c:pt>
                <c:pt idx="4">
                  <c:v>2.6331663053253975</c:v>
                </c:pt>
                <c:pt idx="5">
                  <c:v>2.7135192901198515</c:v>
                </c:pt>
                <c:pt idx="6">
                  <c:v>2.8191280182844562</c:v>
                </c:pt>
                <c:pt idx="7">
                  <c:v>2.8839186307402476</c:v>
                </c:pt>
                <c:pt idx="8">
                  <c:v>2.8096258609623419</c:v>
                </c:pt>
                <c:pt idx="9">
                  <c:v>3.0097758764600639</c:v>
                </c:pt>
                <c:pt idx="10">
                  <c:v>3.0886947805509988</c:v>
                </c:pt>
                <c:pt idx="11">
                  <c:v>3.0916543039654201</c:v>
                </c:pt>
                <c:pt idx="12">
                  <c:v>3.1033314861454531</c:v>
                </c:pt>
                <c:pt idx="13">
                  <c:v>3.2440465644075362</c:v>
                </c:pt>
                <c:pt idx="14">
                  <c:v>3.3273343274611062</c:v>
                </c:pt>
                <c:pt idx="15">
                  <c:v>3.3158126892305844</c:v>
                </c:pt>
                <c:pt idx="16">
                  <c:v>3.688383249998644</c:v>
                </c:pt>
                <c:pt idx="17">
                  <c:v>3.8365171357051269</c:v>
                </c:pt>
                <c:pt idx="18">
                  <c:v>3.5749153133391096</c:v>
                </c:pt>
                <c:pt idx="19">
                  <c:v>3.4722170411076316</c:v>
                </c:pt>
                <c:pt idx="20">
                  <c:v>3.77095379465444</c:v>
                </c:pt>
                <c:pt idx="21">
                  <c:v>3.7701982793116402</c:v>
                </c:pt>
                <c:pt idx="22">
                  <c:v>3.8099044515436429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F-4F21-91D0-9F86DC034647}"/>
            </c:ext>
          </c:extLst>
        </c:ser>
        <c:ser>
          <c:idx val="1"/>
          <c:order val="1"/>
          <c:tx>
            <c:strRef>
              <c:f>'TechAnnex - Figures'!$I$234</c:f>
              <c:strCache>
                <c:ptCount val="1"/>
                <c:pt idx="0">
                  <c:v>Rail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'TechAnnex - Figures'!$J$232:$AF$232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'TechAnnex - Figures'!$J$234:$AF$234</c:f>
              <c:numCache>
                <c:formatCode>0.00</c:formatCode>
                <c:ptCount val="23"/>
                <c:pt idx="0">
                  <c:v>0.21319340150228275</c:v>
                </c:pt>
                <c:pt idx="1">
                  <c:v>0.17818571271318071</c:v>
                </c:pt>
                <c:pt idx="2">
                  <c:v>0.18631151495030474</c:v>
                </c:pt>
                <c:pt idx="3">
                  <c:v>0.19224857962291975</c:v>
                </c:pt>
                <c:pt idx="4">
                  <c:v>0.17057502557859405</c:v>
                </c:pt>
                <c:pt idx="5">
                  <c:v>0.17281141695027938</c:v>
                </c:pt>
                <c:pt idx="6">
                  <c:v>0.17611070371592699</c:v>
                </c:pt>
                <c:pt idx="7">
                  <c:v>0.170439893139961</c:v>
                </c:pt>
                <c:pt idx="8">
                  <c:v>0.18024955759999051</c:v>
                </c:pt>
                <c:pt idx="9">
                  <c:v>0.15734763422511253</c:v>
                </c:pt>
                <c:pt idx="10">
                  <c:v>0.16806655740211976</c:v>
                </c:pt>
                <c:pt idx="11">
                  <c:v>0.16917053680179525</c:v>
                </c:pt>
                <c:pt idx="12">
                  <c:v>0.16268203098011161</c:v>
                </c:pt>
                <c:pt idx="13">
                  <c:v>0.15728216249268048</c:v>
                </c:pt>
                <c:pt idx="14">
                  <c:v>0.15330692443419205</c:v>
                </c:pt>
                <c:pt idx="15">
                  <c:v>0.14283208796787256</c:v>
                </c:pt>
                <c:pt idx="16">
                  <c:v>0.12299786617904167</c:v>
                </c:pt>
                <c:pt idx="17">
                  <c:v>0.1336629990990392</c:v>
                </c:pt>
                <c:pt idx="18">
                  <c:v>0.14005194614171768</c:v>
                </c:pt>
                <c:pt idx="19">
                  <c:v>0.12476527798979337</c:v>
                </c:pt>
                <c:pt idx="20">
                  <c:v>0.12996001508527474</c:v>
                </c:pt>
                <c:pt idx="21">
                  <c:v>0.12738327526715829</c:v>
                </c:pt>
                <c:pt idx="22">
                  <c:v>0.11967703530203073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F-4F21-91D0-9F86DC034647}"/>
            </c:ext>
          </c:extLst>
        </c:ser>
        <c:ser>
          <c:idx val="2"/>
          <c:order val="2"/>
          <c:tx>
            <c:strRef>
              <c:f>'TechAnnex - Figures'!$I$235</c:f>
              <c:strCache>
                <c:ptCount val="1"/>
                <c:pt idx="0">
                  <c:v>Coastal shipping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'TechAnnex - Figures'!$J$232:$AF$232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'TechAnnex - Figures'!$J$235:$AF$235</c:f>
              <c:numCache>
                <c:formatCode>0.00</c:formatCode>
                <c:ptCount val="23"/>
                <c:pt idx="0">
                  <c:v>0.34929274675610628</c:v>
                </c:pt>
                <c:pt idx="1">
                  <c:v>0.39787072032807047</c:v>
                </c:pt>
                <c:pt idx="2">
                  <c:v>0.40619364936851748</c:v>
                </c:pt>
                <c:pt idx="3">
                  <c:v>0.3665996033151161</c:v>
                </c:pt>
                <c:pt idx="4">
                  <c:v>0.42819361578083037</c:v>
                </c:pt>
                <c:pt idx="5">
                  <c:v>0.33811655331685619</c:v>
                </c:pt>
                <c:pt idx="6">
                  <c:v>0.36221191562507804</c:v>
                </c:pt>
                <c:pt idx="7">
                  <c:v>0.29183504036299379</c:v>
                </c:pt>
                <c:pt idx="8">
                  <c:v>0.29731598117400881</c:v>
                </c:pt>
                <c:pt idx="9">
                  <c:v>0.27828702759623797</c:v>
                </c:pt>
                <c:pt idx="10">
                  <c:v>0.29619919255975763</c:v>
                </c:pt>
                <c:pt idx="11">
                  <c:v>0.2967989537676019</c:v>
                </c:pt>
                <c:pt idx="12">
                  <c:v>0.39140324952554506</c:v>
                </c:pt>
                <c:pt idx="13">
                  <c:v>0.37168162131662547</c:v>
                </c:pt>
                <c:pt idx="14">
                  <c:v>0.42355242804320048</c:v>
                </c:pt>
                <c:pt idx="15">
                  <c:v>0.26902667010278425</c:v>
                </c:pt>
                <c:pt idx="16">
                  <c:v>0.2707163379940753</c:v>
                </c:pt>
                <c:pt idx="17">
                  <c:v>0.26420761977518559</c:v>
                </c:pt>
                <c:pt idx="18">
                  <c:v>0.33210405029121037</c:v>
                </c:pt>
                <c:pt idx="19">
                  <c:v>0.274325895129304</c:v>
                </c:pt>
                <c:pt idx="20">
                  <c:v>0.22598296189864525</c:v>
                </c:pt>
                <c:pt idx="21">
                  <c:v>0.13084374903842916</c:v>
                </c:pt>
                <c:pt idx="22">
                  <c:v>0.13295024933246791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7F-4F21-91D0-9F86DC034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9226048"/>
        <c:axId val="186655488"/>
      </c:areaChart>
      <c:catAx>
        <c:axId val="1839226048"/>
        <c:scaling>
          <c:orientation val="minMax"/>
        </c:scaling>
        <c:delete val="0"/>
        <c:axPos val="b"/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655488"/>
        <c:crosses val="autoZero"/>
        <c:auto val="1"/>
        <c:lblAlgn val="ctr"/>
        <c:lblOffset val="100"/>
        <c:tickLblSkip val="2"/>
        <c:noMultiLvlLbl val="0"/>
      </c:catAx>
      <c:valAx>
        <c:axId val="18665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000" b="1" i="0" u="none" strike="noStrike" kern="1200" baseline="0">
                    <a:solidFill>
                      <a:srgbClr val="002060"/>
                    </a:solidFill>
                  </a:rPr>
                  <a:t>MtCO₂e </a:t>
                </a:r>
              </a:p>
            </c:rich>
          </c:tx>
          <c:layout>
            <c:manualLayout>
              <c:xMode val="edge"/>
              <c:yMode val="edge"/>
              <c:x val="1.1571368107062236E-2"/>
              <c:y val="0.282416172640668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922604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2127752511871"/>
          <c:y val="0.1252186995360452"/>
          <c:w val="0.79541617518171215"/>
          <c:h val="0.64174652777777774"/>
        </c:manualLayout>
      </c:layout>
      <c:areaChart>
        <c:grouping val="stacked"/>
        <c:varyColors val="0"/>
        <c:ser>
          <c:idx val="1"/>
          <c:order val="0"/>
          <c:tx>
            <c:strRef>
              <c:f>'TechAnnex - Figures'!$I$333</c:f>
              <c:strCache>
                <c:ptCount val="1"/>
                <c:pt idx="0">
                  <c:v>Enteric Fermentation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'TechAnnex - Figures'!$J$332:$AQ$332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Figures'!$J$333:$AQ$333</c:f>
              <c:numCache>
                <c:formatCode>0.00</c:formatCode>
                <c:ptCount val="34"/>
                <c:pt idx="0">
                  <c:v>31.03492803365647</c:v>
                </c:pt>
                <c:pt idx="1">
                  <c:v>31.236804672592609</c:v>
                </c:pt>
                <c:pt idx="2">
                  <c:v>30.747428602974395</c:v>
                </c:pt>
                <c:pt idx="3">
                  <c:v>30.736272143111961</c:v>
                </c:pt>
                <c:pt idx="4">
                  <c:v>32.004583590442074</c:v>
                </c:pt>
                <c:pt idx="5">
                  <c:v>32.342826457776567</c:v>
                </c:pt>
                <c:pt idx="6">
                  <c:v>32.917606624027158</c:v>
                </c:pt>
                <c:pt idx="7">
                  <c:v>33.471382198668692</c:v>
                </c:pt>
                <c:pt idx="8">
                  <c:v>32.72446313087552</c:v>
                </c:pt>
                <c:pt idx="9">
                  <c:v>32.587809152978444</c:v>
                </c:pt>
                <c:pt idx="10">
                  <c:v>33.577336908069583</c:v>
                </c:pt>
                <c:pt idx="11">
                  <c:v>33.771371465418085</c:v>
                </c:pt>
                <c:pt idx="12">
                  <c:v>33.542895118614965</c:v>
                </c:pt>
                <c:pt idx="13">
                  <c:v>34.110682515006076</c:v>
                </c:pt>
                <c:pt idx="14">
                  <c:v>34.284020829541696</c:v>
                </c:pt>
                <c:pt idx="15">
                  <c:v>34.373049805977161</c:v>
                </c:pt>
                <c:pt idx="16">
                  <c:v>34.41952265755716</c:v>
                </c:pt>
                <c:pt idx="17">
                  <c:v>33.43373706373896</c:v>
                </c:pt>
                <c:pt idx="18">
                  <c:v>32.534704707756127</c:v>
                </c:pt>
                <c:pt idx="19">
                  <c:v>32.407535205060398</c:v>
                </c:pt>
                <c:pt idx="20">
                  <c:v>32.375798503067138</c:v>
                </c:pt>
                <c:pt idx="21">
                  <c:v>32.658935756796431</c:v>
                </c:pt>
                <c:pt idx="22">
                  <c:v>33.503388829144022</c:v>
                </c:pt>
                <c:pt idx="23">
                  <c:v>33.457712629422225</c:v>
                </c:pt>
                <c:pt idx="24">
                  <c:v>33.616008393541968</c:v>
                </c:pt>
                <c:pt idx="25">
                  <c:v>33.229523740528059</c:v>
                </c:pt>
                <c:pt idx="26">
                  <c:v>32.797183943275151</c:v>
                </c:pt>
                <c:pt idx="27">
                  <c:v>32.891246737458239</c:v>
                </c:pt>
                <c:pt idx="28">
                  <c:v>33.029999168566903</c:v>
                </c:pt>
                <c:pt idx="29">
                  <c:v>33.214847814708598</c:v>
                </c:pt>
                <c:pt idx="30">
                  <c:v>33.084227275002398</c:v>
                </c:pt>
                <c:pt idx="31">
                  <c:v>33.109860296214947</c:v>
                </c:pt>
                <c:pt idx="32">
                  <c:v>32.332519767432828</c:v>
                </c:pt>
                <c:pt idx="33">
                  <c:v>31.661723710456947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F-409C-A171-4A7B5BC6B4EE}"/>
            </c:ext>
          </c:extLst>
        </c:ser>
        <c:ser>
          <c:idx val="3"/>
          <c:order val="1"/>
          <c:tx>
            <c:strRef>
              <c:f>'TechAnnex - Figures'!$I$334</c:f>
              <c:strCache>
                <c:ptCount val="1"/>
                <c:pt idx="0">
                  <c:v>Soils, fertiliser, lime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'TechAnnex - Figures'!$J$332:$AQ$332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Figures'!$J$334:$AQ$334</c:f>
              <c:numCache>
                <c:formatCode>0.00</c:formatCode>
                <c:ptCount val="34"/>
                <c:pt idx="0">
                  <c:v>4.9908024628033676</c:v>
                </c:pt>
                <c:pt idx="1">
                  <c:v>5.1026711954178063</c:v>
                </c:pt>
                <c:pt idx="2">
                  <c:v>5.148847484913353</c:v>
                </c:pt>
                <c:pt idx="3">
                  <c:v>5.3834397393830065</c:v>
                </c:pt>
                <c:pt idx="4">
                  <c:v>5.6534080874676844</c:v>
                </c:pt>
                <c:pt idx="5">
                  <c:v>5.9422985485119781</c:v>
                </c:pt>
                <c:pt idx="6">
                  <c:v>6.0091357167823665</c:v>
                </c:pt>
                <c:pt idx="7">
                  <c:v>6.0599564313909822</c:v>
                </c:pt>
                <c:pt idx="8">
                  <c:v>6.0817663569119187</c:v>
                </c:pt>
                <c:pt idx="9">
                  <c:v>6.1640775275229318</c:v>
                </c:pt>
                <c:pt idx="10">
                  <c:v>6.4697190887799945</c:v>
                </c:pt>
                <c:pt idx="11">
                  <c:v>6.893758027528599</c:v>
                </c:pt>
                <c:pt idx="12">
                  <c:v>7.0999707114966064</c:v>
                </c:pt>
                <c:pt idx="13">
                  <c:v>7.2991321849519988</c:v>
                </c:pt>
                <c:pt idx="14">
                  <c:v>7.4087246462711196</c:v>
                </c:pt>
                <c:pt idx="15">
                  <c:v>7.5080147966882871</c:v>
                </c:pt>
                <c:pt idx="16">
                  <c:v>7.1515039889662511</c:v>
                </c:pt>
                <c:pt idx="17">
                  <c:v>7.0202604826064796</c:v>
                </c:pt>
                <c:pt idx="18">
                  <c:v>7.010130335672498</c:v>
                </c:pt>
                <c:pt idx="19">
                  <c:v>7.0213157897412781</c:v>
                </c:pt>
                <c:pt idx="20">
                  <c:v>7.1663054022076125</c:v>
                </c:pt>
                <c:pt idx="21">
                  <c:v>7.3575714737959776</c:v>
                </c:pt>
                <c:pt idx="22">
                  <c:v>7.4878949151879439</c:v>
                </c:pt>
                <c:pt idx="23">
                  <c:v>7.3884556186182504</c:v>
                </c:pt>
                <c:pt idx="24">
                  <c:v>7.6298080219574178</c:v>
                </c:pt>
                <c:pt idx="25">
                  <c:v>7.6419098819707036</c:v>
                </c:pt>
                <c:pt idx="26">
                  <c:v>7.6074496335000195</c:v>
                </c:pt>
                <c:pt idx="27">
                  <c:v>7.6383372503518929</c:v>
                </c:pt>
                <c:pt idx="28">
                  <c:v>7.7683772834841056</c:v>
                </c:pt>
                <c:pt idx="29">
                  <c:v>7.7872880245495493</c:v>
                </c:pt>
                <c:pt idx="30">
                  <c:v>7.8279953427019109</c:v>
                </c:pt>
                <c:pt idx="31">
                  <c:v>7.6425511274787947</c:v>
                </c:pt>
                <c:pt idx="32">
                  <c:v>7.2778725857470761</c:v>
                </c:pt>
                <c:pt idx="33">
                  <c:v>7.0718611011551165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F-409C-A171-4A7B5BC6B4EE}"/>
            </c:ext>
          </c:extLst>
        </c:ser>
        <c:ser>
          <c:idx val="2"/>
          <c:order val="2"/>
          <c:tx>
            <c:strRef>
              <c:f>'TechAnnex - Figures'!$I$335</c:f>
              <c:strCache>
                <c:ptCount val="1"/>
                <c:pt idx="0">
                  <c:v>Manure Management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'TechAnnex - Figures'!$J$332:$AQ$332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Figures'!$J$335:$AQ$335</c:f>
              <c:numCache>
                <c:formatCode>0.00</c:formatCode>
                <c:ptCount val="34"/>
                <c:pt idx="0">
                  <c:v>0.85979756612823277</c:v>
                </c:pt>
                <c:pt idx="1">
                  <c:v>0.87918878217272278</c:v>
                </c:pt>
                <c:pt idx="2">
                  <c:v>0.88668231418101395</c:v>
                </c:pt>
                <c:pt idx="3">
                  <c:v>0.90547825421659178</c:v>
                </c:pt>
                <c:pt idx="4">
                  <c:v>0.94957765111594405</c:v>
                </c:pt>
                <c:pt idx="5">
                  <c:v>0.98680206235935697</c:v>
                </c:pt>
                <c:pt idx="6">
                  <c:v>1.029742530521909</c:v>
                </c:pt>
                <c:pt idx="7">
                  <c:v>1.0570528655611398</c:v>
                </c:pt>
                <c:pt idx="8">
                  <c:v>1.0470582396323631</c:v>
                </c:pt>
                <c:pt idx="9">
                  <c:v>1.0422041186519178</c:v>
                </c:pt>
                <c:pt idx="10">
                  <c:v>1.0977746714805092</c:v>
                </c:pt>
                <c:pt idx="11">
                  <c:v>1.1479944451655524</c:v>
                </c:pt>
                <c:pt idx="12">
                  <c:v>1.1702550141961838</c:v>
                </c:pt>
                <c:pt idx="13">
                  <c:v>1.2157513025973909</c:v>
                </c:pt>
                <c:pt idx="14">
                  <c:v>1.2455535795817854</c:v>
                </c:pt>
                <c:pt idx="15">
                  <c:v>1.2520875670645426</c:v>
                </c:pt>
                <c:pt idx="16">
                  <c:v>1.2808302768742565</c:v>
                </c:pt>
                <c:pt idx="17">
                  <c:v>1.2920687329280089</c:v>
                </c:pt>
                <c:pt idx="18">
                  <c:v>1.3241473583821994</c:v>
                </c:pt>
                <c:pt idx="19">
                  <c:v>1.3952877278081395</c:v>
                </c:pt>
                <c:pt idx="20">
                  <c:v>1.4819237204532125</c:v>
                </c:pt>
                <c:pt idx="21">
                  <c:v>1.5865528724258495</c:v>
                </c:pt>
                <c:pt idx="22">
                  <c:v>1.7217006861344655</c:v>
                </c:pt>
                <c:pt idx="23">
                  <c:v>1.8270581623995099</c:v>
                </c:pt>
                <c:pt idx="24">
                  <c:v>1.9282845776387902</c:v>
                </c:pt>
                <c:pt idx="25">
                  <c:v>1.9364438769501446</c:v>
                </c:pt>
                <c:pt idx="26">
                  <c:v>1.9119980159910108</c:v>
                </c:pt>
                <c:pt idx="27">
                  <c:v>1.9298775991692554</c:v>
                </c:pt>
                <c:pt idx="28">
                  <c:v>1.9285723933927252</c:v>
                </c:pt>
                <c:pt idx="29">
                  <c:v>1.9285255856812278</c:v>
                </c:pt>
                <c:pt idx="30">
                  <c:v>1.9229868334377427</c:v>
                </c:pt>
                <c:pt idx="31">
                  <c:v>1.9388012377118127</c:v>
                </c:pt>
                <c:pt idx="32">
                  <c:v>1.8904552550820157</c:v>
                </c:pt>
                <c:pt idx="33">
                  <c:v>1.8614710278858224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3F-409C-A171-4A7B5BC6B4EE}"/>
            </c:ext>
          </c:extLst>
        </c:ser>
        <c:ser>
          <c:idx val="4"/>
          <c:order val="3"/>
          <c:tx>
            <c:strRef>
              <c:f>'TechAnnex - Figures'!$I$336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'TechAnnex - Figures'!$J$332:$AQ$332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Figures'!$J$336:$AQ$336</c:f>
              <c:numCache>
                <c:formatCode>0.00</c:formatCode>
                <c:ptCount val="34"/>
                <c:pt idx="0">
                  <c:v>2.957495053483683E-2</c:v>
                </c:pt>
                <c:pt idx="1">
                  <c:v>2.6107466834581317E-2</c:v>
                </c:pt>
                <c:pt idx="2">
                  <c:v>2.4720968490349549E-2</c:v>
                </c:pt>
                <c:pt idx="3">
                  <c:v>2.854262655143458E-2</c:v>
                </c:pt>
                <c:pt idx="4">
                  <c:v>3.0077862242812614E-2</c:v>
                </c:pt>
                <c:pt idx="5">
                  <c:v>2.6128637178139513E-2</c:v>
                </c:pt>
                <c:pt idx="6">
                  <c:v>3.0156466930350234E-2</c:v>
                </c:pt>
                <c:pt idx="7">
                  <c:v>3.4359493295617938E-2</c:v>
                </c:pt>
                <c:pt idx="8">
                  <c:v>3.0796870673661658E-2</c:v>
                </c:pt>
                <c:pt idx="9">
                  <c:v>3.0648514142981753E-2</c:v>
                </c:pt>
                <c:pt idx="10">
                  <c:v>3.0531610940570886E-2</c:v>
                </c:pt>
                <c:pt idx="11">
                  <c:v>3.3892058561093563E-2</c:v>
                </c:pt>
                <c:pt idx="12">
                  <c:v>3.3508341034291789E-2</c:v>
                </c:pt>
                <c:pt idx="13">
                  <c:v>3.1997283707944746E-2</c:v>
                </c:pt>
                <c:pt idx="14">
                  <c:v>2.3808490254097592E-2</c:v>
                </c:pt>
                <c:pt idx="15">
                  <c:v>2.8538132098631763E-2</c:v>
                </c:pt>
                <c:pt idx="16">
                  <c:v>2.7014843879982209E-2</c:v>
                </c:pt>
                <c:pt idx="17">
                  <c:v>3.3568051730817672E-2</c:v>
                </c:pt>
                <c:pt idx="18">
                  <c:v>2.7719583424953953E-2</c:v>
                </c:pt>
                <c:pt idx="19">
                  <c:v>2.7263612797867154E-2</c:v>
                </c:pt>
                <c:pt idx="20">
                  <c:v>3.1276264152864997E-2</c:v>
                </c:pt>
                <c:pt idx="21">
                  <c:v>2.1274934247323074E-2</c:v>
                </c:pt>
                <c:pt idx="22">
                  <c:v>3.3934101479481171E-2</c:v>
                </c:pt>
                <c:pt idx="23">
                  <c:v>3.5073905846452647E-2</c:v>
                </c:pt>
                <c:pt idx="24">
                  <c:v>2.9254971740975577E-2</c:v>
                </c:pt>
                <c:pt idx="25">
                  <c:v>1.9910336283125218E-2</c:v>
                </c:pt>
                <c:pt idx="26">
                  <c:v>2.5972430534984881E-2</c:v>
                </c:pt>
                <c:pt idx="27">
                  <c:v>2.5230522200494931E-2</c:v>
                </c:pt>
                <c:pt idx="28">
                  <c:v>2.0513174034100246E-2</c:v>
                </c:pt>
                <c:pt idx="29">
                  <c:v>2.6123221848088463E-2</c:v>
                </c:pt>
                <c:pt idx="30">
                  <c:v>2.6042088049734957E-2</c:v>
                </c:pt>
                <c:pt idx="31">
                  <c:v>2.4401946411600761E-2</c:v>
                </c:pt>
                <c:pt idx="32">
                  <c:v>2.0582629136640662E-2</c:v>
                </c:pt>
                <c:pt idx="33">
                  <c:v>1.7943005045360394E-2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F-409C-A171-4A7B5BC6B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446464"/>
        <c:axId val="826904895"/>
      </c:areaChart>
      <c:catAx>
        <c:axId val="1933446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6904895"/>
        <c:crossesAt val="0"/>
        <c:auto val="1"/>
        <c:lblAlgn val="ctr"/>
        <c:lblOffset val="100"/>
        <c:tickLblSkip val="5"/>
        <c:tickMarkSkip val="1"/>
        <c:noMultiLvlLbl val="0"/>
      </c:catAx>
      <c:valAx>
        <c:axId val="826904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solidFill>
                      <a:srgbClr val="002060"/>
                    </a:solidFill>
                  </a:rPr>
                  <a:t>MtCO</a:t>
                </a:r>
                <a:r>
                  <a:rPr lang="en-US" sz="1000" b="1" baseline="-25000">
                    <a:solidFill>
                      <a:srgbClr val="002060"/>
                    </a:solidFill>
                  </a:rPr>
                  <a:t>2</a:t>
                </a:r>
                <a:r>
                  <a:rPr lang="en-US" sz="1000" b="1">
                    <a:solidFill>
                      <a:srgbClr val="002060"/>
                    </a:solidFill>
                  </a:rPr>
                  <a:t>e</a:t>
                </a:r>
              </a:p>
            </c:rich>
          </c:tx>
          <c:layout>
            <c:manualLayout>
              <c:xMode val="edge"/>
              <c:yMode val="edge"/>
              <c:x val="3.9809951828983003E-2"/>
              <c:y val="0.350484810325830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3446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48274735737468E-2"/>
          <c:y val="0.86979002624671919"/>
          <c:w val="0.91961436657843676"/>
          <c:h val="0.130210274058992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06986247874909"/>
          <c:y val="0.1102332136883844"/>
          <c:w val="0.80876745509918913"/>
          <c:h val="0.63444305555555569"/>
        </c:manualLayout>
      </c:layout>
      <c:areaChart>
        <c:grouping val="stacked"/>
        <c:varyColors val="0"/>
        <c:ser>
          <c:idx val="1"/>
          <c:order val="0"/>
          <c:tx>
            <c:strRef>
              <c:f>'TechAnnex - Figures'!$I$353</c:f>
              <c:strCache>
                <c:ptCount val="1"/>
                <c:pt idx="0">
                  <c:v>Dairy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'TechAnnex - Figures'!$J$352:$AQ$352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Figures'!$J$353:$AQ$353</c:f>
              <c:numCache>
                <c:formatCode>0.000</c:formatCode>
                <c:ptCount val="34"/>
                <c:pt idx="0">
                  <c:v>0.26547580661784748</c:v>
                </c:pt>
                <c:pt idx="1">
                  <c:v>0.27785244793828906</c:v>
                </c:pt>
                <c:pt idx="2">
                  <c:v>0.2827808695925903</c:v>
                </c:pt>
                <c:pt idx="3">
                  <c:v>0.29190296260525977</c:v>
                </c:pt>
                <c:pt idx="4">
                  <c:v>0.30880842946518888</c:v>
                </c:pt>
                <c:pt idx="5">
                  <c:v>0.32887120989521357</c:v>
                </c:pt>
                <c:pt idx="6">
                  <c:v>0.34904787594279157</c:v>
                </c:pt>
                <c:pt idx="7">
                  <c:v>0.35789546487455137</c:v>
                </c:pt>
                <c:pt idx="8">
                  <c:v>0.35817405853109774</c:v>
                </c:pt>
                <c:pt idx="9">
                  <c:v>0.36054284879807269</c:v>
                </c:pt>
                <c:pt idx="10">
                  <c:v>0.39094059356735311</c:v>
                </c:pt>
                <c:pt idx="11">
                  <c:v>0.42309520403623058</c:v>
                </c:pt>
                <c:pt idx="12">
                  <c:v>0.44305382556479855</c:v>
                </c:pt>
                <c:pt idx="13">
                  <c:v>0.45631368375788184</c:v>
                </c:pt>
                <c:pt idx="14">
                  <c:v>0.45438685818690366</c:v>
                </c:pt>
                <c:pt idx="15">
                  <c:v>0.44930268586943417</c:v>
                </c:pt>
                <c:pt idx="16">
                  <c:v>0.45288512379241858</c:v>
                </c:pt>
                <c:pt idx="17">
                  <c:v>0.45684688742916491</c:v>
                </c:pt>
                <c:pt idx="18">
                  <c:v>0.48208916490358666</c:v>
                </c:pt>
                <c:pt idx="19">
                  <c:v>0.50557089688462986</c:v>
                </c:pt>
                <c:pt idx="20">
                  <c:v>0.52892793658993409</c:v>
                </c:pt>
                <c:pt idx="21">
                  <c:v>0.55690031382328076</c:v>
                </c:pt>
                <c:pt idx="22">
                  <c:v>0.58819099693439936</c:v>
                </c:pt>
                <c:pt idx="23">
                  <c:v>0.60841894006791786</c:v>
                </c:pt>
                <c:pt idx="24">
                  <c:v>0.63282245105610724</c:v>
                </c:pt>
                <c:pt idx="25">
                  <c:v>0.63887626226997518</c:v>
                </c:pt>
                <c:pt idx="26">
                  <c:v>0.6341249319986203</c:v>
                </c:pt>
                <c:pt idx="27">
                  <c:v>0.63693477621301198</c:v>
                </c:pt>
                <c:pt idx="28">
                  <c:v>0.63238748146251467</c:v>
                </c:pt>
                <c:pt idx="29">
                  <c:v>0.63152702617042666</c:v>
                </c:pt>
                <c:pt idx="30">
                  <c:v>0.63410239760652265</c:v>
                </c:pt>
                <c:pt idx="31">
                  <c:v>0.63707219560413941</c:v>
                </c:pt>
                <c:pt idx="32">
                  <c:v>0.62102395898534157</c:v>
                </c:pt>
                <c:pt idx="33">
                  <c:v>0.61104840149101203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46-4897-A0D4-B3D972B7D449}"/>
            </c:ext>
          </c:extLst>
        </c:ser>
        <c:ser>
          <c:idx val="3"/>
          <c:order val="1"/>
          <c:tx>
            <c:strRef>
              <c:f>'TechAnnex - Figures'!$I$354</c:f>
              <c:strCache>
                <c:ptCount val="1"/>
                <c:pt idx="0">
                  <c:v>Sheep and Beef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'TechAnnex - Figures'!$J$352:$AQ$352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Figures'!$J$354:$AQ$354</c:f>
              <c:numCache>
                <c:formatCode>0.000</c:formatCode>
                <c:ptCount val="34"/>
                <c:pt idx="0">
                  <c:v>0.84329135928710175</c:v>
                </c:pt>
                <c:pt idx="1">
                  <c:v>0.83769057646808931</c:v>
                </c:pt>
                <c:pt idx="2">
                  <c:v>0.81645975725999886</c:v>
                </c:pt>
                <c:pt idx="3">
                  <c:v>0.80972596549768294</c:v>
                </c:pt>
                <c:pt idx="4">
                  <c:v>0.83826368682596575</c:v>
                </c:pt>
                <c:pt idx="5">
                  <c:v>0.83107341495777709</c:v>
                </c:pt>
                <c:pt idx="6">
                  <c:v>0.83297283396396171</c:v>
                </c:pt>
                <c:pt idx="7">
                  <c:v>0.84243171713216325</c:v>
                </c:pt>
                <c:pt idx="8">
                  <c:v>0.81258850436883512</c:v>
                </c:pt>
                <c:pt idx="9">
                  <c:v>0.80295960678581979</c:v>
                </c:pt>
                <c:pt idx="10">
                  <c:v>0.80958104662876984</c:v>
                </c:pt>
                <c:pt idx="11">
                  <c:v>0.7864345217704648</c:v>
                </c:pt>
                <c:pt idx="12">
                  <c:v>0.75931727078988376</c:v>
                </c:pt>
                <c:pt idx="13">
                  <c:v>0.76658332160620413</c:v>
                </c:pt>
                <c:pt idx="14">
                  <c:v>0.77475406971913685</c:v>
                </c:pt>
                <c:pt idx="15">
                  <c:v>0.78458500942172205</c:v>
                </c:pt>
                <c:pt idx="16">
                  <c:v>0.78564034030416652</c:v>
                </c:pt>
                <c:pt idx="17">
                  <c:v>0.75017570622401908</c:v>
                </c:pt>
                <c:pt idx="18">
                  <c:v>0.6971888031904786</c:v>
                </c:pt>
                <c:pt idx="19">
                  <c:v>0.67327150466523489</c:v>
                </c:pt>
                <c:pt idx="20">
                  <c:v>0.65207264614970484</c:v>
                </c:pt>
                <c:pt idx="21">
                  <c:v>0.63852044746631709</c:v>
                </c:pt>
                <c:pt idx="22">
                  <c:v>0.64257893764221941</c:v>
                </c:pt>
                <c:pt idx="23">
                  <c:v>0.625077376524804</c:v>
                </c:pt>
                <c:pt idx="24">
                  <c:v>0.61091689477730504</c:v>
                </c:pt>
                <c:pt idx="25">
                  <c:v>0.59268431664685939</c:v>
                </c:pt>
                <c:pt idx="26">
                  <c:v>0.58176746010375902</c:v>
                </c:pt>
                <c:pt idx="27">
                  <c:v>0.58298950751007472</c:v>
                </c:pt>
                <c:pt idx="28">
                  <c:v>0.59215164850965685</c:v>
                </c:pt>
                <c:pt idx="29">
                  <c:v>0.60033173745154844</c:v>
                </c:pt>
                <c:pt idx="30">
                  <c:v>0.5928472300492148</c:v>
                </c:pt>
                <c:pt idx="31">
                  <c:v>0.59125513716308209</c:v>
                </c:pt>
                <c:pt idx="32">
                  <c:v>0.57841024296866228</c:v>
                </c:pt>
                <c:pt idx="33">
                  <c:v>0.56462021112348071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46-4897-A0D4-B3D972B7D449}"/>
            </c:ext>
          </c:extLst>
        </c:ser>
        <c:ser>
          <c:idx val="2"/>
          <c:order val="2"/>
          <c:tx>
            <c:strRef>
              <c:f>'TechAnnex - Figures'!$I$355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'TechAnnex - Figures'!$J$352:$AQ$352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Figures'!$J$355:$AQ$355</c:f>
              <c:numCache>
                <c:formatCode>0.000</c:formatCode>
                <c:ptCount val="34"/>
                <c:pt idx="0">
                  <c:v>2.9079959075407169E-2</c:v>
                </c:pt>
                <c:pt idx="1">
                  <c:v>3.0177106422335065E-2</c:v>
                </c:pt>
                <c:pt idx="2">
                  <c:v>2.9247249876719339E-2</c:v>
                </c:pt>
                <c:pt idx="3">
                  <c:v>2.7077117819804375E-2</c:v>
                </c:pt>
                <c:pt idx="4">
                  <c:v>2.8449548310865991E-2</c:v>
                </c:pt>
                <c:pt idx="5">
                  <c:v>2.8891277954836925E-2</c:v>
                </c:pt>
                <c:pt idx="6">
                  <c:v>2.8803141782035135E-2</c:v>
                </c:pt>
                <c:pt idx="7">
                  <c:v>3.1224615949418721E-2</c:v>
                </c:pt>
                <c:pt idx="8">
                  <c:v>3.3746836710222716E-2</c:v>
                </c:pt>
                <c:pt idx="9">
                  <c:v>3.5955942566081589E-2</c:v>
                </c:pt>
                <c:pt idx="10">
                  <c:v>3.6182347712256258E-2</c:v>
                </c:pt>
                <c:pt idx="11">
                  <c:v>3.5807652289420844E-2</c:v>
                </c:pt>
                <c:pt idx="12">
                  <c:v>3.5553477759801888E-2</c:v>
                </c:pt>
                <c:pt idx="13">
                  <c:v>3.6839284801360117E-2</c:v>
                </c:pt>
                <c:pt idx="14">
                  <c:v>3.7788101525652484E-2</c:v>
                </c:pt>
                <c:pt idx="15">
                  <c:v>3.6442050627692124E-2</c:v>
                </c:pt>
                <c:pt idx="16">
                  <c:v>3.4469217651649675E-2</c:v>
                </c:pt>
                <c:pt idx="17">
                  <c:v>3.113320612481707E-2</c:v>
                </c:pt>
                <c:pt idx="18">
                  <c:v>2.7825545634582838E-2</c:v>
                </c:pt>
                <c:pt idx="19">
                  <c:v>2.6145638810760596E-2</c:v>
                </c:pt>
                <c:pt idx="20">
                  <c:v>2.576468802886378E-2</c:v>
                </c:pt>
                <c:pt idx="21">
                  <c:v>2.4992195480628032E-2</c:v>
                </c:pt>
                <c:pt idx="22">
                  <c:v>2.4420573051533001E-2</c:v>
                </c:pt>
                <c:pt idx="23">
                  <c:v>2.3605132992376099E-2</c:v>
                </c:pt>
                <c:pt idx="24">
                  <c:v>2.2456847623028908E-2</c:v>
                </c:pt>
                <c:pt idx="25">
                  <c:v>2.1102254643631468E-2</c:v>
                </c:pt>
                <c:pt idx="26">
                  <c:v>2.0463270528901178E-2</c:v>
                </c:pt>
                <c:pt idx="27">
                  <c:v>2.0376041918024779E-2</c:v>
                </c:pt>
                <c:pt idx="28">
                  <c:v>2.0663288530936352E-2</c:v>
                </c:pt>
                <c:pt idx="29">
                  <c:v>1.9968004996926414E-2</c:v>
                </c:pt>
                <c:pt idx="30">
                  <c:v>2.0029821199244013E-2</c:v>
                </c:pt>
                <c:pt idx="31">
                  <c:v>2.0105152923283631E-2</c:v>
                </c:pt>
                <c:pt idx="32">
                  <c:v>1.9596161622005281E-2</c:v>
                </c:pt>
                <c:pt idx="33">
                  <c:v>1.8415451532869831E-2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46-4897-A0D4-B3D972B7D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3446464"/>
        <c:axId val="826904895"/>
      </c:areaChart>
      <c:dateAx>
        <c:axId val="1933446464"/>
        <c:scaling>
          <c:orientation val="minMax"/>
        </c:scaling>
        <c:delete val="0"/>
        <c:axPos val="b"/>
        <c:numFmt formatCode="General" sourceLinked="0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6904895"/>
        <c:crossesAt val="0"/>
        <c:auto val="0"/>
        <c:lblOffset val="100"/>
        <c:baseTimeUnit val="days"/>
        <c:majorUnit val="5"/>
        <c:majorTimeUnit val="days"/>
        <c:minorUnit val="1"/>
      </c:dateAx>
      <c:valAx>
        <c:axId val="826904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solidFill>
                      <a:srgbClr val="002060"/>
                    </a:solidFill>
                  </a:rPr>
                  <a:t>MtCH</a:t>
                </a:r>
                <a:r>
                  <a:rPr lang="en-US" sz="1000" b="1" baseline="-25000">
                    <a:solidFill>
                      <a:srgbClr val="002060"/>
                    </a:solidFill>
                  </a:rPr>
                  <a:t>4</a:t>
                </a:r>
                <a:endParaRPr lang="en-US" sz="1000" b="1">
                  <a:solidFill>
                    <a:srgbClr val="002060"/>
                  </a:solidFill>
                </a:endParaRPr>
              </a:p>
            </c:rich>
          </c:tx>
          <c:layout>
            <c:manualLayout>
              <c:xMode val="edge"/>
              <c:yMode val="edge"/>
              <c:x val="3.3405381051482302E-2"/>
              <c:y val="0.335843853297654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3446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860172935235891E-2"/>
          <c:y val="0.8697897130400466"/>
          <c:w val="0.91961436657843676"/>
          <c:h val="0.130210274058992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02912108024566"/>
          <c:y val="4.7666166234475227E-2"/>
          <c:w val="0.80100764631715948"/>
          <c:h val="0.64354810137896845"/>
        </c:manualLayout>
      </c:layout>
      <c:lineChart>
        <c:grouping val="standard"/>
        <c:varyColors val="0"/>
        <c:ser>
          <c:idx val="0"/>
          <c:order val="0"/>
          <c:tx>
            <c:strRef>
              <c:f>'TechAnnex - Figures'!$I$373</c:f>
              <c:strCache>
                <c:ptCount val="1"/>
                <c:pt idx="0">
                  <c:v>Target accounting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'TechAnnex - Figures'!$J$372:$AQ$372</c15:sqref>
                  </c15:fullRef>
                </c:ext>
              </c:extLst>
              <c:f>'TechAnnex - Figures'!$AB$372:$AQ$372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'TechAnnex - Figures'!$J$373:$AQ$373</c15:sqref>
                  </c15:fullRef>
                </c:ext>
              </c:extLst>
              <c:f>'TechAnnex - Figures'!$AB$373:$AQ$373</c:f>
              <c:numCache>
                <c:formatCode>0.0</c:formatCode>
                <c:ptCount val="16"/>
                <c:pt idx="0">
                  <c:v>-13.4</c:v>
                </c:pt>
                <c:pt idx="1">
                  <c:v>-11.42</c:v>
                </c:pt>
                <c:pt idx="2">
                  <c:v>-11.04</c:v>
                </c:pt>
                <c:pt idx="3">
                  <c:v>-12.35</c:v>
                </c:pt>
                <c:pt idx="4">
                  <c:v>-10.16</c:v>
                </c:pt>
                <c:pt idx="5">
                  <c:v>-8.0299999999999994</c:v>
                </c:pt>
                <c:pt idx="6">
                  <c:v>-10.37</c:v>
                </c:pt>
                <c:pt idx="7">
                  <c:v>-12.91</c:v>
                </c:pt>
                <c:pt idx="8">
                  <c:v>-12.51</c:v>
                </c:pt>
                <c:pt idx="9">
                  <c:v>-12.34</c:v>
                </c:pt>
                <c:pt idx="10">
                  <c:v>-10.52</c:v>
                </c:pt>
                <c:pt idx="11">
                  <c:v>-10.36</c:v>
                </c:pt>
                <c:pt idx="12">
                  <c:v>-6.1411918513039927</c:v>
                </c:pt>
                <c:pt idx="13">
                  <c:v>-6.1027554308106104</c:v>
                </c:pt>
                <c:pt idx="14">
                  <c:v>-5.3575696643018924</c:v>
                </c:pt>
                <c:pt idx="15">
                  <c:v>-5.2796188310145036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6-403C-B0F0-6102930321E1}"/>
            </c:ext>
          </c:extLst>
        </c:ser>
        <c:ser>
          <c:idx val="1"/>
          <c:order val="1"/>
          <c:tx>
            <c:strRef>
              <c:f>'TechAnnex - Figures'!$I$374</c:f>
              <c:strCache>
                <c:ptCount val="1"/>
                <c:pt idx="0">
                  <c:v>GHG Inventory method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'TechAnnex - Figures'!$J$372:$AQ$372</c15:sqref>
                  </c15:fullRef>
                </c:ext>
              </c:extLst>
              <c:f>'TechAnnex - Figures'!$AB$372:$AQ$372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'TechAnnex - Figures'!$J$374:$AQ$374</c15:sqref>
                  </c15:fullRef>
                </c:ext>
              </c:extLst>
              <c:f>'TechAnnex - Figures'!$AB$374:$AQ$374</c:f>
              <c:numCache>
                <c:formatCode>0.0</c:formatCode>
                <c:ptCount val="16"/>
                <c:pt idx="0">
                  <c:v>-28.832412865651644</c:v>
                </c:pt>
                <c:pt idx="1">
                  <c:v>-27.686823456127239</c:v>
                </c:pt>
                <c:pt idx="2">
                  <c:v>-28.620600389165386</c:v>
                </c:pt>
                <c:pt idx="3">
                  <c:v>-28.713158572658021</c:v>
                </c:pt>
                <c:pt idx="4">
                  <c:v>-25.494627174594179</c:v>
                </c:pt>
                <c:pt idx="5">
                  <c:v>-25.654357881380612</c:v>
                </c:pt>
                <c:pt idx="6">
                  <c:v>-25.521525037108141</c:v>
                </c:pt>
                <c:pt idx="7">
                  <c:v>-25.627561045906678</c:v>
                </c:pt>
                <c:pt idx="8">
                  <c:v>-25.017160603019942</c:v>
                </c:pt>
                <c:pt idx="9">
                  <c:v>-23.510074401009444</c:v>
                </c:pt>
                <c:pt idx="10">
                  <c:v>-22.417133829097729</c:v>
                </c:pt>
                <c:pt idx="11">
                  <c:v>-21.610446362736226</c:v>
                </c:pt>
                <c:pt idx="12">
                  <c:v>-20.9441100251851</c:v>
                </c:pt>
                <c:pt idx="13">
                  <c:v>-20.6690488589038</c:v>
                </c:pt>
                <c:pt idx="14">
                  <c:v>-19.372717997436215</c:v>
                </c:pt>
                <c:pt idx="15">
                  <c:v>-20.197121583073695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6-403C-B0F0-610293032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4675568"/>
        <c:axId val="812998480"/>
      </c:lineChart>
      <c:catAx>
        <c:axId val="77467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998480"/>
        <c:crosses val="autoZero"/>
        <c:auto val="1"/>
        <c:lblAlgn val="ctr"/>
        <c:lblOffset val="100"/>
        <c:tickLblSkip val="1"/>
        <c:noMultiLvlLbl val="0"/>
      </c:catAx>
      <c:valAx>
        <c:axId val="81299848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MtCO</a:t>
                </a:r>
                <a:r>
                  <a:rPr lang="en-NZ" b="1" baseline="-25000"/>
                  <a:t>2</a:t>
                </a:r>
                <a:r>
                  <a:rPr lang="en-NZ" b="1"/>
                  <a:t>e</a:t>
                </a:r>
              </a:p>
            </c:rich>
          </c:tx>
          <c:layout>
            <c:manualLayout>
              <c:xMode val="edge"/>
              <c:yMode val="edge"/>
              <c:x val="2.8409397047198349E-2"/>
              <c:y val="0.269999373217587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4675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2225773253576"/>
          <c:y val="4.2759961127308066E-2"/>
          <c:w val="0.82364541416282766"/>
          <c:h val="0.65434082881184086"/>
        </c:manualLayout>
      </c:layout>
      <c:areaChart>
        <c:grouping val="stacked"/>
        <c:varyColors val="0"/>
        <c:ser>
          <c:idx val="1"/>
          <c:order val="0"/>
          <c:tx>
            <c:strRef>
              <c:f>'TechAnnex - Figures'!$I$253</c:f>
              <c:strCache>
                <c:ptCount val="1"/>
                <c:pt idx="0">
                  <c:v>Solid Waste Disposal at Municipal Landfills</c:v>
                </c:pt>
              </c:strCache>
            </c:strRef>
          </c:tx>
          <c:spPr>
            <a:solidFill>
              <a:srgbClr val="EF4E7E"/>
            </a:solidFill>
            <a:ln w="25400">
              <a:noFill/>
            </a:ln>
            <a:effectLst/>
          </c:spPr>
          <c:cat>
            <c:numRef>
              <c:f>'TechAnnex - Figures'!$J$252:$AQ$252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Figures'!$J$253:$AQ$253</c:f>
              <c:numCache>
                <c:formatCode>0.00</c:formatCode>
                <c:ptCount val="34"/>
                <c:pt idx="0">
                  <c:v>1.7379575338586077</c:v>
                </c:pt>
                <c:pt idx="1">
                  <c:v>1.8107451531904744</c:v>
                </c:pt>
                <c:pt idx="2">
                  <c:v>1.8849761802946434</c:v>
                </c:pt>
                <c:pt idx="3">
                  <c:v>1.9604964832085925</c:v>
                </c:pt>
                <c:pt idx="4">
                  <c:v>1.9434967233302201</c:v>
                </c:pt>
                <c:pt idx="5">
                  <c:v>2.0193409730259155</c:v>
                </c:pt>
                <c:pt idx="6">
                  <c:v>2.0963989030990207</c:v>
                </c:pt>
                <c:pt idx="7">
                  <c:v>2.1492684528913286</c:v>
                </c:pt>
                <c:pt idx="8">
                  <c:v>2.1685043097404435</c:v>
                </c:pt>
                <c:pt idx="9">
                  <c:v>2.1885809295396799</c:v>
                </c:pt>
                <c:pt idx="10">
                  <c:v>2.2136895780276586</c:v>
                </c:pt>
                <c:pt idx="11">
                  <c:v>2.2423653880802239</c:v>
                </c:pt>
                <c:pt idx="12">
                  <c:v>2.2756782733189369</c:v>
                </c:pt>
                <c:pt idx="13">
                  <c:v>2.2189872733499616</c:v>
                </c:pt>
                <c:pt idx="14">
                  <c:v>2.2418507052151004</c:v>
                </c:pt>
                <c:pt idx="15">
                  <c:v>2.231526730664068</c:v>
                </c:pt>
                <c:pt idx="16">
                  <c:v>2.1913358735143658</c:v>
                </c:pt>
                <c:pt idx="17">
                  <c:v>2.1626644116617384</c:v>
                </c:pt>
                <c:pt idx="18">
                  <c:v>2.1205021455655158</c:v>
                </c:pt>
                <c:pt idx="19">
                  <c:v>2.0666511059435382</c:v>
                </c:pt>
                <c:pt idx="20">
                  <c:v>2.0247818569107014</c:v>
                </c:pt>
                <c:pt idx="21">
                  <c:v>1.9295044305305085</c:v>
                </c:pt>
                <c:pt idx="22">
                  <c:v>1.8610972127803072</c:v>
                </c:pt>
                <c:pt idx="23">
                  <c:v>1.8096500635085921</c:v>
                </c:pt>
                <c:pt idx="24">
                  <c:v>1.7617966007865968</c:v>
                </c:pt>
                <c:pt idx="25">
                  <c:v>1.7167284331974932</c:v>
                </c:pt>
                <c:pt idx="26">
                  <c:v>1.6773062906258815</c:v>
                </c:pt>
                <c:pt idx="27">
                  <c:v>1.6402029477383047</c:v>
                </c:pt>
                <c:pt idx="28">
                  <c:v>1.5922831697823112</c:v>
                </c:pt>
                <c:pt idx="29">
                  <c:v>1.5538634605732788</c:v>
                </c:pt>
                <c:pt idx="30">
                  <c:v>1.5153181527598791</c:v>
                </c:pt>
                <c:pt idx="31">
                  <c:v>1.4703010980441349</c:v>
                </c:pt>
                <c:pt idx="32">
                  <c:v>1.4408824469886352</c:v>
                </c:pt>
                <c:pt idx="33">
                  <c:v>1.4189890759149208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3-40A8-A380-E0626C25DADB}"/>
            </c:ext>
          </c:extLst>
        </c:ser>
        <c:ser>
          <c:idx val="0"/>
          <c:order val="1"/>
          <c:tx>
            <c:strRef>
              <c:f>'TechAnnex - Figures'!$I$254</c:f>
              <c:strCache>
                <c:ptCount val="1"/>
                <c:pt idx="0">
                  <c:v>Solid Waste Disposal at Non-Municipal Landfills</c:v>
                </c:pt>
              </c:strCache>
            </c:strRef>
          </c:tx>
          <c:spPr>
            <a:solidFill>
              <a:srgbClr val="0061A3"/>
            </a:solidFill>
            <a:ln w="25400">
              <a:noFill/>
            </a:ln>
            <a:effectLst/>
          </c:spPr>
          <c:cat>
            <c:numRef>
              <c:f>'TechAnnex - Figures'!$J$252:$AQ$252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Figures'!$J$254:$AQ$254</c:f>
              <c:numCache>
                <c:formatCode>0.00</c:formatCode>
                <c:ptCount val="34"/>
                <c:pt idx="0">
                  <c:v>0.89247664440541097</c:v>
                </c:pt>
                <c:pt idx="1">
                  <c:v>0.9021852772587029</c:v>
                </c:pt>
                <c:pt idx="2">
                  <c:v>0.91051401003675414</c:v>
                </c:pt>
                <c:pt idx="3">
                  <c:v>0.91712978571817694</c:v>
                </c:pt>
                <c:pt idx="4">
                  <c:v>0.92483774996596135</c:v>
                </c:pt>
                <c:pt idx="5">
                  <c:v>0.92141253283396185</c:v>
                </c:pt>
                <c:pt idx="6">
                  <c:v>0.91813908913291875</c:v>
                </c:pt>
                <c:pt idx="7">
                  <c:v>0.91305864649737234</c:v>
                </c:pt>
                <c:pt idx="8">
                  <c:v>0.91352583406044463</c:v>
                </c:pt>
                <c:pt idx="9">
                  <c:v>0.91889613188349428</c:v>
                </c:pt>
                <c:pt idx="10">
                  <c:v>0.92860828274393592</c:v>
                </c:pt>
                <c:pt idx="11">
                  <c:v>0.93473087936040866</c:v>
                </c:pt>
                <c:pt idx="12">
                  <c:v>0.93728095451344573</c:v>
                </c:pt>
                <c:pt idx="13">
                  <c:v>0.93664671112113507</c:v>
                </c:pt>
                <c:pt idx="14">
                  <c:v>0.93259532380871824</c:v>
                </c:pt>
                <c:pt idx="15">
                  <c:v>0.92997067484900031</c:v>
                </c:pt>
                <c:pt idx="16">
                  <c:v>0.9262064801780987</c:v>
                </c:pt>
                <c:pt idx="17">
                  <c:v>0.92337391404982805</c:v>
                </c:pt>
                <c:pt idx="18">
                  <c:v>0.91999016114833421</c:v>
                </c:pt>
                <c:pt idx="19">
                  <c:v>0.91469941465130045</c:v>
                </c:pt>
                <c:pt idx="20">
                  <c:v>0.90837114157452081</c:v>
                </c:pt>
                <c:pt idx="21">
                  <c:v>0.90309647171268259</c:v>
                </c:pt>
                <c:pt idx="22">
                  <c:v>0.89672841530128333</c:v>
                </c:pt>
                <c:pt idx="23">
                  <c:v>0.89142287714863433</c:v>
                </c:pt>
                <c:pt idx="24">
                  <c:v>0.88552046976302035</c:v>
                </c:pt>
                <c:pt idx="25">
                  <c:v>0.88066565917505579</c:v>
                </c:pt>
                <c:pt idx="26">
                  <c:v>0.87546934888089389</c:v>
                </c:pt>
                <c:pt idx="27">
                  <c:v>0.87159710424576009</c:v>
                </c:pt>
                <c:pt idx="28">
                  <c:v>0.8657768659398255</c:v>
                </c:pt>
                <c:pt idx="29">
                  <c:v>0.85958552491421047</c:v>
                </c:pt>
                <c:pt idx="30">
                  <c:v>0.85347546488550297</c:v>
                </c:pt>
                <c:pt idx="31">
                  <c:v>0.8481166814966774</c:v>
                </c:pt>
                <c:pt idx="32">
                  <c:v>0.84350214472153306</c:v>
                </c:pt>
                <c:pt idx="33">
                  <c:v>0.83778815379722826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E3-40A8-A380-E0626C25DADB}"/>
            </c:ext>
          </c:extLst>
        </c:ser>
        <c:ser>
          <c:idx val="3"/>
          <c:order val="2"/>
          <c:tx>
            <c:strRef>
              <c:f>'TechAnnex - Figures'!$I$255</c:f>
              <c:strCache>
                <c:ptCount val="1"/>
                <c:pt idx="0">
                  <c:v>Composting &amp; anaerobic digestion</c:v>
                </c:pt>
              </c:strCache>
            </c:strRef>
          </c:tx>
          <c:spPr>
            <a:solidFill>
              <a:srgbClr val="6AC17B"/>
            </a:solidFill>
            <a:ln>
              <a:noFill/>
            </a:ln>
            <a:effectLst/>
          </c:spPr>
          <c:cat>
            <c:numRef>
              <c:f>'TechAnnex - Figures'!$J$252:$AQ$252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Figures'!$J$255:$AQ$255</c:f>
              <c:numCache>
                <c:formatCode>0.00</c:formatCode>
                <c:ptCount val="34"/>
                <c:pt idx="0">
                  <c:v>4.8075106123076968E-3</c:v>
                </c:pt>
                <c:pt idx="1">
                  <c:v>4.9036608245538503E-3</c:v>
                </c:pt>
                <c:pt idx="2">
                  <c:v>5.0017340410449277E-3</c:v>
                </c:pt>
                <c:pt idx="3">
                  <c:v>5.1017687218658254E-3</c:v>
                </c:pt>
                <c:pt idx="4">
                  <c:v>5.2038040963031428E-3</c:v>
                </c:pt>
                <c:pt idx="5">
                  <c:v>5.3078801782292058E-3</c:v>
                </c:pt>
                <c:pt idx="6">
                  <c:v>5.4140377817937903E-3</c:v>
                </c:pt>
                <c:pt idx="7">
                  <c:v>5.5223185374296659E-3</c:v>
                </c:pt>
                <c:pt idx="8">
                  <c:v>5.6327649081782593E-3</c:v>
                </c:pt>
                <c:pt idx="9">
                  <c:v>5.7454202063418249E-3</c:v>
                </c:pt>
                <c:pt idx="10">
                  <c:v>5.8603286104686615E-3</c:v>
                </c:pt>
                <c:pt idx="11">
                  <c:v>5.9775351826780341E-3</c:v>
                </c:pt>
                <c:pt idx="12">
                  <c:v>6.0970858863315944E-3</c:v>
                </c:pt>
                <c:pt idx="13">
                  <c:v>6.2190276040582273E-3</c:v>
                </c:pt>
                <c:pt idx="14">
                  <c:v>6.3434081561393914E-3</c:v>
                </c:pt>
                <c:pt idx="15">
                  <c:v>6.4702763192621797E-3</c:v>
                </c:pt>
                <c:pt idx="16">
                  <c:v>6.5996818456474223E-3</c:v>
                </c:pt>
                <c:pt idx="17">
                  <c:v>6.7316754825603705E-3</c:v>
                </c:pt>
                <c:pt idx="18">
                  <c:v>6.8663089922115792E-3</c:v>
                </c:pt>
                <c:pt idx="19">
                  <c:v>8.9262016898750528E-3</c:v>
                </c:pt>
                <c:pt idx="20">
                  <c:v>1.2496682365825074E-2</c:v>
                </c:pt>
                <c:pt idx="21">
                  <c:v>1.7495355312155101E-2</c:v>
                </c:pt>
                <c:pt idx="22">
                  <c:v>2.1869194140193875E-2</c:v>
                </c:pt>
                <c:pt idx="23">
                  <c:v>2.7336492675242349E-2</c:v>
                </c:pt>
                <c:pt idx="24">
                  <c:v>3.2803791210290818E-2</c:v>
                </c:pt>
                <c:pt idx="25">
                  <c:v>3.9364549452348983E-2</c:v>
                </c:pt>
                <c:pt idx="26">
                  <c:v>4.7237459342818783E-2</c:v>
                </c:pt>
                <c:pt idx="27">
                  <c:v>5.4323078244241589E-2</c:v>
                </c:pt>
                <c:pt idx="28">
                  <c:v>5.9755386068665747E-2</c:v>
                </c:pt>
                <c:pt idx="29">
                  <c:v>6.6754339999999995E-2</c:v>
                </c:pt>
                <c:pt idx="30">
                  <c:v>7.0522427544719102E-2</c:v>
                </c:pt>
                <c:pt idx="31">
                  <c:v>7.3433712327675121E-2</c:v>
                </c:pt>
                <c:pt idx="32">
                  <c:v>7.6540088270647094E-2</c:v>
                </c:pt>
                <c:pt idx="33">
                  <c:v>8.164570038649413E-2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E3-40A8-A380-E0626C25DADB}"/>
            </c:ext>
          </c:extLst>
        </c:ser>
        <c:ser>
          <c:idx val="6"/>
          <c:order val="3"/>
          <c:tx>
            <c:strRef>
              <c:f>'TechAnnex - Figures'!$I$256</c:f>
              <c:strCache>
                <c:ptCount val="1"/>
                <c:pt idx="0">
                  <c:v>Waste Incineration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'TechAnnex - Figures'!$J$252:$AQ$252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Figures'!$J$256:$AQ$256</c:f>
              <c:numCache>
                <c:formatCode>0.00</c:formatCode>
                <c:ptCount val="34"/>
                <c:pt idx="0">
                  <c:v>1.4253532660489017E-2</c:v>
                </c:pt>
                <c:pt idx="1">
                  <c:v>1.4253532660489017E-2</c:v>
                </c:pt>
                <c:pt idx="2">
                  <c:v>1.4238822660489019E-2</c:v>
                </c:pt>
                <c:pt idx="3">
                  <c:v>1.4121142660489017E-2</c:v>
                </c:pt>
                <c:pt idx="4">
                  <c:v>1.4121142660489017E-2</c:v>
                </c:pt>
                <c:pt idx="5">
                  <c:v>1.3944387300489018E-2</c:v>
                </c:pt>
                <c:pt idx="6">
                  <c:v>1.3561927300489017E-2</c:v>
                </c:pt>
                <c:pt idx="7">
                  <c:v>1.3561927300489017E-2</c:v>
                </c:pt>
                <c:pt idx="8">
                  <c:v>1.3361871300489018E-2</c:v>
                </c:pt>
                <c:pt idx="9">
                  <c:v>1.2708747300489017E-2</c:v>
                </c:pt>
                <c:pt idx="10">
                  <c:v>1.2039442300489017E-2</c:v>
                </c:pt>
                <c:pt idx="11">
                  <c:v>7.0380423004890212E-3</c:v>
                </c:pt>
                <c:pt idx="12">
                  <c:v>6.4402279004890208E-3</c:v>
                </c:pt>
                <c:pt idx="13">
                  <c:v>5.8753639004890182E-3</c:v>
                </c:pt>
                <c:pt idx="14">
                  <c:v>5.8165239004890207E-3</c:v>
                </c:pt>
                <c:pt idx="15">
                  <c:v>4.7132739004890198E-3</c:v>
                </c:pt>
                <c:pt idx="16">
                  <c:v>3.4651526883678081E-3</c:v>
                </c:pt>
                <c:pt idx="17">
                  <c:v>1.940137358599537E-3</c:v>
                </c:pt>
                <c:pt idx="18">
                  <c:v>1.9602524054166664E-3</c:v>
                </c:pt>
                <c:pt idx="19">
                  <c:v>1.9602524054166664E-3</c:v>
                </c:pt>
                <c:pt idx="20">
                  <c:v>1.9602524054166664E-3</c:v>
                </c:pt>
                <c:pt idx="21">
                  <c:v>1.9602524054166664E-3</c:v>
                </c:pt>
                <c:pt idx="22">
                  <c:v>1.9602524054166664E-3</c:v>
                </c:pt>
                <c:pt idx="23">
                  <c:v>1.9602524054166664E-3</c:v>
                </c:pt>
                <c:pt idx="24">
                  <c:v>1.9602524054166664E-3</c:v>
                </c:pt>
                <c:pt idx="25">
                  <c:v>1.9602524054166664E-3</c:v>
                </c:pt>
                <c:pt idx="26">
                  <c:v>1.9602524054166664E-3</c:v>
                </c:pt>
                <c:pt idx="27">
                  <c:v>1.9602524054166664E-3</c:v>
                </c:pt>
                <c:pt idx="28">
                  <c:v>1.9602524054166664E-3</c:v>
                </c:pt>
                <c:pt idx="29">
                  <c:v>1.9602524054166664E-3</c:v>
                </c:pt>
                <c:pt idx="30">
                  <c:v>1.9602524054166664E-3</c:v>
                </c:pt>
                <c:pt idx="31">
                  <c:v>1.9602524054166664E-3</c:v>
                </c:pt>
                <c:pt idx="32">
                  <c:v>1.9602524054166664E-3</c:v>
                </c:pt>
                <c:pt idx="33">
                  <c:v>1.9602524054166664E-3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E3-40A8-A380-E0626C25DADB}"/>
            </c:ext>
          </c:extLst>
        </c:ser>
        <c:ser>
          <c:idx val="7"/>
          <c:order val="4"/>
          <c:tx>
            <c:strRef>
              <c:f>'TechAnnex - Figures'!$I$257</c:f>
              <c:strCache>
                <c:ptCount val="1"/>
                <c:pt idx="0">
                  <c:v>Open Burning of Waste</c:v>
                </c:pt>
              </c:strCache>
            </c:strRef>
          </c:tx>
          <c:spPr>
            <a:solidFill>
              <a:srgbClr val="FEA54A"/>
            </a:solidFill>
            <a:ln>
              <a:noFill/>
            </a:ln>
            <a:effectLst/>
          </c:spPr>
          <c:cat>
            <c:numRef>
              <c:f>'TechAnnex - Figures'!$J$252:$AQ$252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Figures'!$J$257:$AQ$257</c:f>
              <c:numCache>
                <c:formatCode>0.00</c:formatCode>
                <c:ptCount val="34"/>
                <c:pt idx="0">
                  <c:v>0.30475368620033555</c:v>
                </c:pt>
                <c:pt idx="1">
                  <c:v>0.30247322059468129</c:v>
                </c:pt>
                <c:pt idx="2">
                  <c:v>0.29885688026186352</c:v>
                </c:pt>
                <c:pt idx="3">
                  <c:v>0.30484481553231474</c:v>
                </c:pt>
                <c:pt idx="4">
                  <c:v>0.26149262802851314</c:v>
                </c:pt>
                <c:pt idx="5">
                  <c:v>0.2588738614108908</c:v>
                </c:pt>
                <c:pt idx="6">
                  <c:v>0.24870994057810936</c:v>
                </c:pt>
                <c:pt idx="7">
                  <c:v>0.26708895757270529</c:v>
                </c:pt>
                <c:pt idx="8">
                  <c:v>0.28546797456730105</c:v>
                </c:pt>
                <c:pt idx="9">
                  <c:v>0.30384699156189693</c:v>
                </c:pt>
                <c:pt idx="10">
                  <c:v>0.29076917794915452</c:v>
                </c:pt>
                <c:pt idx="11">
                  <c:v>0.27769136433641228</c:v>
                </c:pt>
                <c:pt idx="12">
                  <c:v>0.26461355072366982</c:v>
                </c:pt>
                <c:pt idx="13">
                  <c:v>0.24863340546700344</c:v>
                </c:pt>
                <c:pt idx="14">
                  <c:v>0.25056125881342944</c:v>
                </c:pt>
                <c:pt idx="15">
                  <c:v>0.24291807384015432</c:v>
                </c:pt>
                <c:pt idx="16">
                  <c:v>0.24354877183638554</c:v>
                </c:pt>
                <c:pt idx="17">
                  <c:v>0.23882252088729963</c:v>
                </c:pt>
                <c:pt idx="18">
                  <c:v>0.22839560860423799</c:v>
                </c:pt>
                <c:pt idx="19">
                  <c:v>0.22360725184207125</c:v>
                </c:pt>
                <c:pt idx="20">
                  <c:v>0.22579419938289585</c:v>
                </c:pt>
                <c:pt idx="21">
                  <c:v>0.21875364044977896</c:v>
                </c:pt>
                <c:pt idx="22">
                  <c:v>0.21933637976799017</c:v>
                </c:pt>
                <c:pt idx="23">
                  <c:v>0.21378280876818787</c:v>
                </c:pt>
                <c:pt idx="24">
                  <c:v>0.21401772339491321</c:v>
                </c:pt>
                <c:pt idx="25">
                  <c:v>0.20845569489620983</c:v>
                </c:pt>
                <c:pt idx="26">
                  <c:v>0.20931358965372646</c:v>
                </c:pt>
                <c:pt idx="27">
                  <c:v>0.19761782053387597</c:v>
                </c:pt>
                <c:pt idx="28">
                  <c:v>0.19170925825074639</c:v>
                </c:pt>
                <c:pt idx="29">
                  <c:v>0.18717487632772772</c:v>
                </c:pt>
                <c:pt idx="30">
                  <c:v>0.18622120321649804</c:v>
                </c:pt>
                <c:pt idx="31">
                  <c:v>0.18792278482995517</c:v>
                </c:pt>
                <c:pt idx="32">
                  <c:v>0.17825195060217086</c:v>
                </c:pt>
                <c:pt idx="33">
                  <c:v>0.17497324539999484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E3-40A8-A380-E0626C25DADB}"/>
            </c:ext>
          </c:extLst>
        </c:ser>
        <c:ser>
          <c:idx val="8"/>
          <c:order val="5"/>
          <c:tx>
            <c:strRef>
              <c:f>'TechAnnex - Figures'!$I$258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'TechAnnex - Figures'!$J$252:$AQ$252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Figures'!$J$258:$AQ$258</c:f>
              <c:numCache>
                <c:formatCode>0.00</c:formatCode>
                <c:ptCount val="34"/>
                <c:pt idx="0">
                  <c:v>0.32334303448072454</c:v>
                </c:pt>
                <c:pt idx="1">
                  <c:v>0.3340021983404905</c:v>
                </c:pt>
                <c:pt idx="2">
                  <c:v>0.34046220942086186</c:v>
                </c:pt>
                <c:pt idx="3">
                  <c:v>0.34060470703561518</c:v>
                </c:pt>
                <c:pt idx="4">
                  <c:v>0.34728363909494753</c:v>
                </c:pt>
                <c:pt idx="5">
                  <c:v>0.35498915318872798</c:v>
                </c:pt>
                <c:pt idx="6">
                  <c:v>0.35908236439355923</c:v>
                </c:pt>
                <c:pt idx="7">
                  <c:v>0.36362022669885652</c:v>
                </c:pt>
                <c:pt idx="8">
                  <c:v>0.36064626567375196</c:v>
                </c:pt>
                <c:pt idx="9">
                  <c:v>0.3485746196978895</c:v>
                </c:pt>
                <c:pt idx="10">
                  <c:v>0.35118584450283935</c:v>
                </c:pt>
                <c:pt idx="11">
                  <c:v>0.34733084778801088</c:v>
                </c:pt>
                <c:pt idx="12">
                  <c:v>0.34012239687305601</c:v>
                </c:pt>
                <c:pt idx="13">
                  <c:v>0.3423650146366814</c:v>
                </c:pt>
                <c:pt idx="14">
                  <c:v>0.34876605938362043</c:v>
                </c:pt>
                <c:pt idx="15">
                  <c:v>0.34625120164077555</c:v>
                </c:pt>
                <c:pt idx="16">
                  <c:v>0.34111809049087161</c:v>
                </c:pt>
                <c:pt idx="17">
                  <c:v>0.3451328820085956</c:v>
                </c:pt>
                <c:pt idx="18">
                  <c:v>0.34764733789387581</c:v>
                </c:pt>
                <c:pt idx="19">
                  <c:v>0.34553219976234084</c:v>
                </c:pt>
                <c:pt idx="20">
                  <c:v>0.34739509544838915</c:v>
                </c:pt>
                <c:pt idx="21">
                  <c:v>0.34759467651371945</c:v>
                </c:pt>
                <c:pt idx="22">
                  <c:v>0.34816519830527193</c:v>
                </c:pt>
                <c:pt idx="23">
                  <c:v>0.35171460380525793</c:v>
                </c:pt>
                <c:pt idx="24">
                  <c:v>0.35768513580984279</c:v>
                </c:pt>
                <c:pt idx="25">
                  <c:v>0.36720225171263804</c:v>
                </c:pt>
                <c:pt idx="26">
                  <c:v>0.36978496410695749</c:v>
                </c:pt>
                <c:pt idx="27">
                  <c:v>0.37711103735441825</c:v>
                </c:pt>
                <c:pt idx="28">
                  <c:v>0.38335504373408447</c:v>
                </c:pt>
                <c:pt idx="29">
                  <c:v>0.38986042710827723</c:v>
                </c:pt>
                <c:pt idx="30">
                  <c:v>0.39316880522261899</c:v>
                </c:pt>
                <c:pt idx="31">
                  <c:v>0.39481056061886616</c:v>
                </c:pt>
                <c:pt idx="32">
                  <c:v>0.39594631838929384</c:v>
                </c:pt>
                <c:pt idx="33">
                  <c:v>0.40126448866189457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E3-40A8-A380-E0626C25D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636512"/>
        <c:axId val="1194462672"/>
      </c:areaChart>
      <c:catAx>
        <c:axId val="165363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462672"/>
        <c:crosses val="autoZero"/>
        <c:auto val="1"/>
        <c:lblAlgn val="ctr"/>
        <c:lblOffset val="100"/>
        <c:tickLblSkip val="5"/>
        <c:noMultiLvlLbl val="0"/>
      </c:catAx>
      <c:valAx>
        <c:axId val="119446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rgbClr val="002060"/>
                    </a:solidFill>
                  </a:rPr>
                  <a:t>MtCO</a:t>
                </a:r>
                <a:r>
                  <a:rPr lang="en-US" b="1" baseline="-25000">
                    <a:solidFill>
                      <a:srgbClr val="002060"/>
                    </a:solidFill>
                  </a:rPr>
                  <a:t>2</a:t>
                </a:r>
                <a:r>
                  <a:rPr lang="en-US" b="1">
                    <a:solidFill>
                      <a:srgbClr val="002060"/>
                    </a:solidFill>
                  </a:rPr>
                  <a:t>e</a:t>
                </a:r>
              </a:p>
            </c:rich>
          </c:tx>
          <c:layout>
            <c:manualLayout>
              <c:xMode val="edge"/>
              <c:yMode val="edge"/>
              <c:x val="2.716824540342597E-2"/>
              <c:y val="0.296944626249720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3636512"/>
        <c:crosses val="autoZero"/>
        <c:crossBetween val="midCat"/>
        <c:majorUnit val="1"/>
        <c:min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9970043408122016E-3"/>
          <c:y val="0.81486944452687116"/>
          <c:w val="0.99600299565918782"/>
          <c:h val="0.180561939735703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'TechAnnex - Figures'!$I$276</c:f>
              <c:strCache>
                <c:ptCount val="1"/>
                <c:pt idx="0">
                  <c:v>HFCs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41-4A7C-BE4D-D99FF285D31C}"/>
              </c:ext>
            </c:extLst>
          </c:dPt>
          <c:cat>
            <c:numRef>
              <c:f>'TechAnnex - Figures'!$J$275:$AQ$275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Figures'!$J$276:$AQ$276</c:f>
              <c:numCache>
                <c:formatCode>0.00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2.5999999999999998E-4</c:v>
                </c:pt>
                <c:pt idx="3">
                  <c:v>3.8999999999999978E-4</c:v>
                </c:pt>
                <c:pt idx="4">
                  <c:v>1.1824734246799548E-2</c:v>
                </c:pt>
                <c:pt idx="5">
                  <c:v>2.9470596875821667E-2</c:v>
                </c:pt>
                <c:pt idx="6">
                  <c:v>6.6802906122096606E-2</c:v>
                </c:pt>
                <c:pt idx="7">
                  <c:v>0.11336971933061558</c:v>
                </c:pt>
                <c:pt idx="8">
                  <c:v>0.14028322276519348</c:v>
                </c:pt>
                <c:pt idx="9">
                  <c:v>0.18548845328143812</c:v>
                </c:pt>
                <c:pt idx="10">
                  <c:v>0.22663356352003869</c:v>
                </c:pt>
                <c:pt idx="11">
                  <c:v>0.30400325020001573</c:v>
                </c:pt>
                <c:pt idx="12">
                  <c:v>0.36202522586163249</c:v>
                </c:pt>
                <c:pt idx="13">
                  <c:v>0.42408649974289386</c:v>
                </c:pt>
                <c:pt idx="14">
                  <c:v>0.53164426038290558</c:v>
                </c:pt>
                <c:pt idx="15">
                  <c:v>0.64837669544957122</c:v>
                </c:pt>
                <c:pt idx="16">
                  <c:v>0.74818083894805298</c:v>
                </c:pt>
                <c:pt idx="17">
                  <c:v>0.82224562607655516</c:v>
                </c:pt>
                <c:pt idx="18">
                  <c:v>0.91020264747642809</c:v>
                </c:pt>
                <c:pt idx="19">
                  <c:v>0.9830656292138602</c:v>
                </c:pt>
                <c:pt idx="20">
                  <c:v>1.0106043090411043</c:v>
                </c:pt>
                <c:pt idx="21">
                  <c:v>1.0581636373632013</c:v>
                </c:pt>
                <c:pt idx="22">
                  <c:v>1.1032883047334368</c:v>
                </c:pt>
                <c:pt idx="23">
                  <c:v>1.1367162581909553</c:v>
                </c:pt>
                <c:pt idx="24">
                  <c:v>1.176103544402715</c:v>
                </c:pt>
                <c:pt idx="25">
                  <c:v>1.198512191658782</c:v>
                </c:pt>
                <c:pt idx="26">
                  <c:v>1.2173544986723512</c:v>
                </c:pt>
                <c:pt idx="27">
                  <c:v>1.2524180699649619</c:v>
                </c:pt>
                <c:pt idx="28">
                  <c:v>1.2995248846763239</c:v>
                </c:pt>
                <c:pt idx="29">
                  <c:v>1.3148085136756908</c:v>
                </c:pt>
                <c:pt idx="30">
                  <c:v>1.3431801232339375</c:v>
                </c:pt>
                <c:pt idx="31">
                  <c:v>1.546205296639201</c:v>
                </c:pt>
                <c:pt idx="32">
                  <c:v>1.4399858240824464</c:v>
                </c:pt>
                <c:pt idx="33">
                  <c:v>1.087336736066876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41-4A7C-BE4D-D99FF285D31C}"/>
            </c:ext>
          </c:extLst>
        </c:ser>
        <c:ser>
          <c:idx val="1"/>
          <c:order val="1"/>
          <c:tx>
            <c:strRef>
              <c:f>'TechAnnex - Figures'!$I$277</c:f>
              <c:strCache>
                <c:ptCount val="1"/>
                <c:pt idx="0">
                  <c:v>PFCs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41-4A7C-BE4D-D99FF285D31C}"/>
              </c:ext>
            </c:extLst>
          </c:dPt>
          <c:cat>
            <c:numRef>
              <c:f>'TechAnnex - Figures'!$J$275:$AQ$275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Figures'!$J$277:$AQ$277</c:f>
              <c:numCache>
                <c:formatCode>0.00</c:formatCode>
                <c:ptCount val="34"/>
                <c:pt idx="0">
                  <c:v>0.81800811600000023</c:v>
                </c:pt>
                <c:pt idx="1">
                  <c:v>0.81246662400000003</c:v>
                </c:pt>
                <c:pt idx="2">
                  <c:v>0.41535300000000003</c:v>
                </c:pt>
                <c:pt idx="3">
                  <c:v>0.18898800000000002</c:v>
                </c:pt>
                <c:pt idx="4">
                  <c:v>0.16742400000000002</c:v>
                </c:pt>
                <c:pt idx="5">
                  <c:v>0.138604</c:v>
                </c:pt>
                <c:pt idx="6">
                  <c:v>0.22700300000000001</c:v>
                </c:pt>
                <c:pt idx="7">
                  <c:v>0.1953606</c:v>
                </c:pt>
                <c:pt idx="8">
                  <c:v>0.11058263333333333</c:v>
                </c:pt>
                <c:pt idx="9">
                  <c:v>8.5483533333333347E-2</c:v>
                </c:pt>
                <c:pt idx="10">
                  <c:v>8.4532233333333345E-2</c:v>
                </c:pt>
                <c:pt idx="11">
                  <c:v>6.3497100000000001E-2</c:v>
                </c:pt>
                <c:pt idx="12">
                  <c:v>7.7024700000000001E-2</c:v>
                </c:pt>
                <c:pt idx="13">
                  <c:v>0.11576699999999999</c:v>
                </c:pt>
                <c:pt idx="14">
                  <c:v>9.0067499999999995E-2</c:v>
                </c:pt>
                <c:pt idx="15">
                  <c:v>6.2391599999999998E-2</c:v>
                </c:pt>
                <c:pt idx="16">
                  <c:v>9.7087500000000007E-2</c:v>
                </c:pt>
                <c:pt idx="17">
                  <c:v>4.3684800000000003E-2</c:v>
                </c:pt>
                <c:pt idx="18">
                  <c:v>4.1212799999999994E-2</c:v>
                </c:pt>
                <c:pt idx="19">
                  <c:v>4.8613799999999999E-2</c:v>
                </c:pt>
                <c:pt idx="20">
                  <c:v>4.2773760000000008E-2</c:v>
                </c:pt>
                <c:pt idx="21">
                  <c:v>3.1611070266579999E-2</c:v>
                </c:pt>
                <c:pt idx="22">
                  <c:v>4.2680956069071997E-2</c:v>
                </c:pt>
                <c:pt idx="23">
                  <c:v>4.3277804181959999E-2</c:v>
                </c:pt>
                <c:pt idx="24">
                  <c:v>6.6015419142707699E-2</c:v>
                </c:pt>
                <c:pt idx="25">
                  <c:v>5.2684147821630806E-2</c:v>
                </c:pt>
                <c:pt idx="26">
                  <c:v>4.3786996734535996E-2</c:v>
                </c:pt>
                <c:pt idx="27">
                  <c:v>5.4368065500000007E-2</c:v>
                </c:pt>
                <c:pt idx="28">
                  <c:v>6.5103999107936003E-2</c:v>
                </c:pt>
                <c:pt idx="29">
                  <c:v>8.0153760543999988E-2</c:v>
                </c:pt>
                <c:pt idx="30">
                  <c:v>7.9060343626079999E-2</c:v>
                </c:pt>
                <c:pt idx="31">
                  <c:v>4.5582774393999999E-2</c:v>
                </c:pt>
                <c:pt idx="32">
                  <c:v>5.093429877116E-2</c:v>
                </c:pt>
                <c:pt idx="33">
                  <c:v>6.0908333304000001E-2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41-4A7C-BE4D-D99FF285D31C}"/>
            </c:ext>
          </c:extLst>
        </c:ser>
        <c:ser>
          <c:idx val="2"/>
          <c:order val="2"/>
          <c:tx>
            <c:strRef>
              <c:f>'TechAnnex - Figures'!$I$278</c:f>
              <c:strCache>
                <c:ptCount val="1"/>
                <c:pt idx="0">
                  <c:v>SF6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41-4A7C-BE4D-D99FF285D31C}"/>
              </c:ext>
            </c:extLst>
          </c:dPt>
          <c:cat>
            <c:numRef>
              <c:f>'TechAnnex - Figures'!$J$275:$AQ$275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Figures'!$J$278:$AQ$278</c:f>
              <c:numCache>
                <c:formatCode>0.00</c:formatCode>
                <c:ptCount val="34"/>
                <c:pt idx="0">
                  <c:v>2.0586000000000004E-2</c:v>
                </c:pt>
                <c:pt idx="1">
                  <c:v>2.1502499999999997E-2</c:v>
                </c:pt>
                <c:pt idx="2">
                  <c:v>2.2577624999999997E-2</c:v>
                </c:pt>
                <c:pt idx="3">
                  <c:v>2.3389256250000004E-2</c:v>
                </c:pt>
                <c:pt idx="4">
                  <c:v>2.4149819062500001E-2</c:v>
                </c:pt>
                <c:pt idx="5">
                  <c:v>2.5165785015625004E-2</c:v>
                </c:pt>
                <c:pt idx="6">
                  <c:v>2.5404174266406256E-2</c:v>
                </c:pt>
                <c:pt idx="7">
                  <c:v>2.6370057979726563E-2</c:v>
                </c:pt>
                <c:pt idx="8">
                  <c:v>2.5620560878712895E-2</c:v>
                </c:pt>
                <c:pt idx="9">
                  <c:v>2.5318863922648538E-2</c:v>
                </c:pt>
                <c:pt idx="10">
                  <c:v>2.0164808859961535E-2</c:v>
                </c:pt>
                <c:pt idx="11">
                  <c:v>2.065189608518057E-2</c:v>
                </c:pt>
                <c:pt idx="12">
                  <c:v>2.4033259949180565E-2</c:v>
                </c:pt>
                <c:pt idx="13">
                  <c:v>2.5960654587289453E-2</c:v>
                </c:pt>
                <c:pt idx="14">
                  <c:v>2.9803605496482977E-2</c:v>
                </c:pt>
                <c:pt idx="15">
                  <c:v>2.6193774351597712E-2</c:v>
                </c:pt>
                <c:pt idx="16">
                  <c:v>2.1692016207496532E-2</c:v>
                </c:pt>
                <c:pt idx="17">
                  <c:v>2.0484810358296964E-2</c:v>
                </c:pt>
                <c:pt idx="18">
                  <c:v>1.9935031044776532E-2</c:v>
                </c:pt>
                <c:pt idx="19">
                  <c:v>2.3227986245354344E-2</c:v>
                </c:pt>
                <c:pt idx="20">
                  <c:v>2.3538657742293887E-2</c:v>
                </c:pt>
                <c:pt idx="21">
                  <c:v>1.9521264389513186E-2</c:v>
                </c:pt>
                <c:pt idx="22">
                  <c:v>2.1540943245804755E-2</c:v>
                </c:pt>
                <c:pt idx="23">
                  <c:v>1.8743308822104284E-2</c:v>
                </c:pt>
                <c:pt idx="24">
                  <c:v>1.7316639576168791E-2</c:v>
                </c:pt>
                <c:pt idx="25">
                  <c:v>1.6970090641175471E-2</c:v>
                </c:pt>
                <c:pt idx="26">
                  <c:v>1.7896067092177097E-2</c:v>
                </c:pt>
                <c:pt idx="27">
                  <c:v>1.5243828671418243E-2</c:v>
                </c:pt>
                <c:pt idx="28">
                  <c:v>1.5160466056485333E-2</c:v>
                </c:pt>
                <c:pt idx="29">
                  <c:v>1.6481411472012472E-2</c:v>
                </c:pt>
                <c:pt idx="30">
                  <c:v>1.7009029364967867E-2</c:v>
                </c:pt>
                <c:pt idx="31">
                  <c:v>1.6033103056085369E-2</c:v>
                </c:pt>
                <c:pt idx="32">
                  <c:v>1.9376727194456746E-2</c:v>
                </c:pt>
                <c:pt idx="33">
                  <c:v>1.662856892131576E-2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41-4A7C-BE4D-D99FF285D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2787664"/>
        <c:axId val="1738608640"/>
      </c:areaChart>
      <c:catAx>
        <c:axId val="37278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608640"/>
        <c:crosses val="autoZero"/>
        <c:auto val="1"/>
        <c:lblAlgn val="ctr"/>
        <c:lblOffset val="100"/>
        <c:tickLblSkip val="5"/>
        <c:noMultiLvlLbl val="0"/>
      </c:catAx>
      <c:valAx>
        <c:axId val="17386086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aseline="0"/>
                  <a:t>MtCO</a:t>
                </a:r>
                <a:r>
                  <a:rPr lang="en-NZ" baseline="-25000"/>
                  <a:t>2</a:t>
                </a:r>
                <a:r>
                  <a:rPr lang="en-NZ" baseline="0"/>
                  <a:t>e</a:t>
                </a:r>
                <a:endParaRPr lang="en-NZ"/>
              </a:p>
            </c:rich>
          </c:tx>
          <c:layout>
            <c:manualLayout>
              <c:xMode val="edge"/>
              <c:yMode val="edge"/>
              <c:x val="2.6570063469548176E-2"/>
              <c:y val="0.333498150406218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787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'TechAnnex - Figures'!$I$296</c:f>
              <c:strCache>
                <c:ptCount val="1"/>
                <c:pt idx="0">
                  <c:v>Commercial refrigeration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02-4856-A13D-930ED9495330}"/>
              </c:ext>
            </c:extLst>
          </c:dPt>
          <c:cat>
            <c:numRef>
              <c:f>'TechAnnex - Figures'!$J$295:$AQ$295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Figures'!$J$296:$AQ$296</c:f>
              <c:numCache>
                <c:formatCode>0.00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2.5999999999999998E-4</c:v>
                </c:pt>
                <c:pt idx="3">
                  <c:v>3.8999999999999978E-4</c:v>
                </c:pt>
                <c:pt idx="4">
                  <c:v>9.9502723056159436E-3</c:v>
                </c:pt>
                <c:pt idx="5">
                  <c:v>1.8848834687804426E-2</c:v>
                </c:pt>
                <c:pt idx="6">
                  <c:v>4.5350124684756916E-2</c:v>
                </c:pt>
                <c:pt idx="7">
                  <c:v>7.3915462035552076E-2</c:v>
                </c:pt>
                <c:pt idx="8">
                  <c:v>8.7815768603076369E-2</c:v>
                </c:pt>
                <c:pt idx="9">
                  <c:v>0.10804890906702072</c:v>
                </c:pt>
                <c:pt idx="10">
                  <c:v>0.12030775513037743</c:v>
                </c:pt>
                <c:pt idx="11">
                  <c:v>0.16546685775824077</c:v>
                </c:pt>
                <c:pt idx="12">
                  <c:v>0.17514709835537848</c:v>
                </c:pt>
                <c:pt idx="13">
                  <c:v>0.19535856764345616</c:v>
                </c:pt>
                <c:pt idx="14">
                  <c:v>0.25646409551730653</c:v>
                </c:pt>
                <c:pt idx="15">
                  <c:v>0.34015601584794525</c:v>
                </c:pt>
                <c:pt idx="16">
                  <c:v>0.40666568036221695</c:v>
                </c:pt>
                <c:pt idx="17">
                  <c:v>0.40919107043967945</c:v>
                </c:pt>
                <c:pt idx="18">
                  <c:v>0.44746765074987443</c:v>
                </c:pt>
                <c:pt idx="19">
                  <c:v>0.5095577827569403</c:v>
                </c:pt>
                <c:pt idx="20">
                  <c:v>0.53678277571168986</c:v>
                </c:pt>
                <c:pt idx="21">
                  <c:v>0.5222847804827031</c:v>
                </c:pt>
                <c:pt idx="22">
                  <c:v>0.53400365592230015</c:v>
                </c:pt>
                <c:pt idx="23">
                  <c:v>0.54136774673219656</c:v>
                </c:pt>
                <c:pt idx="24">
                  <c:v>0.58524407675019541</c:v>
                </c:pt>
                <c:pt idx="25">
                  <c:v>0.5484769052671582</c:v>
                </c:pt>
                <c:pt idx="26">
                  <c:v>0.52812486479825482</c:v>
                </c:pt>
                <c:pt idx="27">
                  <c:v>0.55845644509702952</c:v>
                </c:pt>
                <c:pt idx="28">
                  <c:v>0.5741534682530437</c:v>
                </c:pt>
                <c:pt idx="29">
                  <c:v>0.52023740773650684</c:v>
                </c:pt>
                <c:pt idx="30">
                  <c:v>0.5630483597678535</c:v>
                </c:pt>
                <c:pt idx="31">
                  <c:v>0.50575902201102896</c:v>
                </c:pt>
                <c:pt idx="32">
                  <c:v>0.48646591968799868</c:v>
                </c:pt>
                <c:pt idx="33">
                  <c:v>0.42706692969810661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2-4856-A13D-930ED9495330}"/>
            </c:ext>
          </c:extLst>
        </c:ser>
        <c:ser>
          <c:idx val="1"/>
          <c:order val="1"/>
          <c:tx>
            <c:strRef>
              <c:f>'TechAnnex - Figures'!$I$297</c:f>
              <c:strCache>
                <c:ptCount val="1"/>
                <c:pt idx="0">
                  <c:v>Domestic  refrigeration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02-4856-A13D-930ED9495330}"/>
              </c:ext>
            </c:extLst>
          </c:dPt>
          <c:cat>
            <c:numRef>
              <c:f>'TechAnnex - Figures'!$J$295:$AQ$295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Figures'!$J$297:$AQ$297</c:f>
              <c:numCache>
                <c:formatCode>0.00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1.2863232748975615E-4</c:v>
                </c:pt>
                <c:pt idx="5">
                  <c:v>5.2484641864401803E-4</c:v>
                </c:pt>
                <c:pt idx="6">
                  <c:v>5.9188311122344297E-4</c:v>
                </c:pt>
                <c:pt idx="7">
                  <c:v>6.6281346255366675E-4</c:v>
                </c:pt>
                <c:pt idx="8">
                  <c:v>7.3581951109318912E-4</c:v>
                </c:pt>
                <c:pt idx="9">
                  <c:v>8.290268178442285E-4</c:v>
                </c:pt>
                <c:pt idx="10">
                  <c:v>9.0118201122711054E-4</c:v>
                </c:pt>
                <c:pt idx="11">
                  <c:v>9.8932509663881988E-4</c:v>
                </c:pt>
                <c:pt idx="12">
                  <c:v>1.0509779835932082E-3</c:v>
                </c:pt>
                <c:pt idx="13">
                  <c:v>1.1609979778093328E-3</c:v>
                </c:pt>
                <c:pt idx="14">
                  <c:v>1.4181669620536564E-3</c:v>
                </c:pt>
                <c:pt idx="15">
                  <c:v>2.0894235537291779E-3</c:v>
                </c:pt>
                <c:pt idx="16">
                  <c:v>2.5122514431254548E-3</c:v>
                </c:pt>
                <c:pt idx="17">
                  <c:v>3.4559408002035868E-3</c:v>
                </c:pt>
                <c:pt idx="18">
                  <c:v>4.5667330986305264E-3</c:v>
                </c:pt>
                <c:pt idx="19">
                  <c:v>5.1589367531387287E-3</c:v>
                </c:pt>
                <c:pt idx="20">
                  <c:v>6.3448930146096354E-3</c:v>
                </c:pt>
                <c:pt idx="21">
                  <c:v>8.4491457364522151E-3</c:v>
                </c:pt>
                <c:pt idx="22">
                  <c:v>9.0614750852493417E-3</c:v>
                </c:pt>
                <c:pt idx="23">
                  <c:v>1.1279145024801073E-2</c:v>
                </c:pt>
                <c:pt idx="24">
                  <c:v>1.3331674685895765E-2</c:v>
                </c:pt>
                <c:pt idx="25">
                  <c:v>1.6047123942670469E-2</c:v>
                </c:pt>
                <c:pt idx="26">
                  <c:v>1.7358219291768263E-2</c:v>
                </c:pt>
                <c:pt idx="27">
                  <c:v>1.9073128841737806E-2</c:v>
                </c:pt>
                <c:pt idx="28">
                  <c:v>2.2033464271201182E-2</c:v>
                </c:pt>
                <c:pt idx="29">
                  <c:v>2.2049717411983649E-2</c:v>
                </c:pt>
                <c:pt idx="30">
                  <c:v>2.7320965847759105E-2</c:v>
                </c:pt>
                <c:pt idx="31">
                  <c:v>2.8424669865263794E-2</c:v>
                </c:pt>
                <c:pt idx="32">
                  <c:v>3.0222197162278249E-2</c:v>
                </c:pt>
                <c:pt idx="33">
                  <c:v>3.0150930684568221E-2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2-4856-A13D-930ED9495330}"/>
            </c:ext>
          </c:extLst>
        </c:ser>
        <c:ser>
          <c:idx val="2"/>
          <c:order val="2"/>
          <c:tx>
            <c:strRef>
              <c:f>'TechAnnex - Figures'!$I$298</c:f>
              <c:strCache>
                <c:ptCount val="1"/>
                <c:pt idx="0">
                  <c:v>Industrial refrigeration</c:v>
                </c:pt>
              </c:strCache>
            </c:strRef>
          </c:tx>
          <c:spPr>
            <a:solidFill>
              <a:srgbClr val="083256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rgbClr val="08325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02-4856-A13D-930ED9495330}"/>
              </c:ext>
            </c:extLst>
          </c:dPt>
          <c:cat>
            <c:numRef>
              <c:f>'TechAnnex - Figures'!$J$295:$AQ$295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Figures'!$J$298:$AQ$298</c:f>
              <c:numCache>
                <c:formatCode>0.00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1.0707559999999995E-3</c:v>
                </c:pt>
                <c:pt idx="5">
                  <c:v>3.5030560000000001E-3</c:v>
                </c:pt>
                <c:pt idx="6">
                  <c:v>6.4358559999999993E-3</c:v>
                </c:pt>
                <c:pt idx="7">
                  <c:v>9.3686560000000012E-3</c:v>
                </c:pt>
                <c:pt idx="8">
                  <c:v>1.2918955999999997E-2</c:v>
                </c:pt>
                <c:pt idx="9">
                  <c:v>2.1160363999999994E-2</c:v>
                </c:pt>
                <c:pt idx="10">
                  <c:v>2.6454307999999989E-2</c:v>
                </c:pt>
                <c:pt idx="11">
                  <c:v>3.1185667999999993E-2</c:v>
                </c:pt>
                <c:pt idx="12">
                  <c:v>4.2284649999999993E-2</c:v>
                </c:pt>
                <c:pt idx="13">
                  <c:v>5.7934649999999997E-2</c:v>
                </c:pt>
                <c:pt idx="14">
                  <c:v>7.3220649999999998E-2</c:v>
                </c:pt>
                <c:pt idx="15">
                  <c:v>7.864199999999999E-2</c:v>
                </c:pt>
                <c:pt idx="16">
                  <c:v>7.864199999999999E-2</c:v>
                </c:pt>
                <c:pt idx="17">
                  <c:v>7.864199999999999E-2</c:v>
                </c:pt>
                <c:pt idx="18">
                  <c:v>7.864199999999999E-2</c:v>
                </c:pt>
                <c:pt idx="19">
                  <c:v>7.864199999999999E-2</c:v>
                </c:pt>
                <c:pt idx="20">
                  <c:v>7.864199999999999E-2</c:v>
                </c:pt>
                <c:pt idx="21">
                  <c:v>7.864199999999999E-2</c:v>
                </c:pt>
                <c:pt idx="22">
                  <c:v>7.9119118499999988E-2</c:v>
                </c:pt>
                <c:pt idx="23">
                  <c:v>8.0190542499999989E-2</c:v>
                </c:pt>
                <c:pt idx="24">
                  <c:v>8.2559393999999994E-2</c:v>
                </c:pt>
                <c:pt idx="25">
                  <c:v>8.3664299999999983E-2</c:v>
                </c:pt>
                <c:pt idx="26">
                  <c:v>8.4649999999999975E-2</c:v>
                </c:pt>
                <c:pt idx="27">
                  <c:v>7.8735799999999981E-2</c:v>
                </c:pt>
                <c:pt idx="28">
                  <c:v>7.2984099999999982E-2</c:v>
                </c:pt>
                <c:pt idx="29">
                  <c:v>6.6094899999999984E-2</c:v>
                </c:pt>
                <c:pt idx="30">
                  <c:v>5.9698549999999982E-2</c:v>
                </c:pt>
                <c:pt idx="31">
                  <c:v>4.9852249999999987E-2</c:v>
                </c:pt>
                <c:pt idx="32">
                  <c:v>4.0005949999999985E-2</c:v>
                </c:pt>
                <c:pt idx="33">
                  <c:v>2.9173949999999987E-2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02-4856-A13D-930ED9495330}"/>
            </c:ext>
          </c:extLst>
        </c:ser>
        <c:ser>
          <c:idx val="3"/>
          <c:order val="3"/>
          <c:tx>
            <c:strRef>
              <c:f>'TechAnnex - Figures'!$I$299</c:f>
              <c:strCache>
                <c:ptCount val="1"/>
                <c:pt idx="0">
                  <c:v>Transport refrigeration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'TechAnnex - Figures'!$J$295:$AQ$295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Figures'!$J$299:$AQ$299</c:f>
              <c:numCache>
                <c:formatCode>0.00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8.1302978999999993E-4</c:v>
                </c:pt>
                <c:pt idx="7">
                  <c:v>2.6189112900000004E-3</c:v>
                </c:pt>
                <c:pt idx="8">
                  <c:v>4.619961389999999E-3</c:v>
                </c:pt>
                <c:pt idx="9">
                  <c:v>6.86940789E-3</c:v>
                </c:pt>
                <c:pt idx="10">
                  <c:v>1.0434809325000001E-2</c:v>
                </c:pt>
                <c:pt idx="11">
                  <c:v>1.5114719875E-2</c:v>
                </c:pt>
                <c:pt idx="12">
                  <c:v>1.9871980424999998E-2</c:v>
                </c:pt>
                <c:pt idx="13">
                  <c:v>2.5023520975000001E-2</c:v>
                </c:pt>
                <c:pt idx="14">
                  <c:v>3.0723021150000002E-2</c:v>
                </c:pt>
                <c:pt idx="15">
                  <c:v>3.6681725650000011E-2</c:v>
                </c:pt>
                <c:pt idx="16">
                  <c:v>4.2141047548840904E-2</c:v>
                </c:pt>
                <c:pt idx="17">
                  <c:v>4.6711449970737999E-2</c:v>
                </c:pt>
                <c:pt idx="18">
                  <c:v>5.1519223487855911E-2</c:v>
                </c:pt>
                <c:pt idx="19">
                  <c:v>5.5108894880496966E-2</c:v>
                </c:pt>
                <c:pt idx="20">
                  <c:v>5.8214611961573348E-2</c:v>
                </c:pt>
                <c:pt idx="21">
                  <c:v>6.061747940408372E-2</c:v>
                </c:pt>
                <c:pt idx="22">
                  <c:v>6.2323366294249144E-2</c:v>
                </c:pt>
                <c:pt idx="23">
                  <c:v>6.4217714389057615E-2</c:v>
                </c:pt>
                <c:pt idx="24">
                  <c:v>6.5905260551533201E-2</c:v>
                </c:pt>
                <c:pt idx="25">
                  <c:v>6.9112552707617875E-2</c:v>
                </c:pt>
                <c:pt idx="26">
                  <c:v>6.8680102796240858E-2</c:v>
                </c:pt>
                <c:pt idx="27">
                  <c:v>7.0238174742252427E-2</c:v>
                </c:pt>
                <c:pt idx="28">
                  <c:v>7.2086537817386789E-2</c:v>
                </c:pt>
                <c:pt idx="29">
                  <c:v>6.8033074305042504E-2</c:v>
                </c:pt>
                <c:pt idx="30">
                  <c:v>6.7335226408007584E-2</c:v>
                </c:pt>
                <c:pt idx="31">
                  <c:v>6.3824567238926155E-2</c:v>
                </c:pt>
                <c:pt idx="32">
                  <c:v>6.1729316701831904E-2</c:v>
                </c:pt>
                <c:pt idx="33">
                  <c:v>5.8071477382755941E-2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A02-4856-A13D-930ED9495330}"/>
            </c:ext>
          </c:extLst>
        </c:ser>
        <c:ser>
          <c:idx val="4"/>
          <c:order val="4"/>
          <c:tx>
            <c:strRef>
              <c:f>'TechAnnex - Figures'!$I$300</c:f>
              <c:strCache>
                <c:ptCount val="1"/>
                <c:pt idx="0">
                  <c:v>Mobile air-conditioning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'TechAnnex - Figures'!$J$295:$AQ$295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Figures'!$J$300:$AQ$300</c:f>
              <c:numCache>
                <c:formatCode>0.00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5.919839636938499E-4</c:v>
                </c:pt>
                <c:pt idx="5">
                  <c:v>5.9516843883854484E-3</c:v>
                </c:pt>
                <c:pt idx="6">
                  <c:v>9.1826692348423479E-3</c:v>
                </c:pt>
                <c:pt idx="7">
                  <c:v>1.6224586339646099E-2</c:v>
                </c:pt>
                <c:pt idx="8">
                  <c:v>1.5749271819913452E-2</c:v>
                </c:pt>
                <c:pt idx="9">
                  <c:v>2.097630704833613E-2</c:v>
                </c:pt>
                <c:pt idx="10">
                  <c:v>3.1791893713174563E-2</c:v>
                </c:pt>
                <c:pt idx="11">
                  <c:v>3.9522718923231837E-2</c:v>
                </c:pt>
                <c:pt idx="12">
                  <c:v>5.4577822312820233E-2</c:v>
                </c:pt>
                <c:pt idx="13">
                  <c:v>6.3619812289340869E-2</c:v>
                </c:pt>
                <c:pt idx="14">
                  <c:v>7.9124498135427102E-2</c:v>
                </c:pt>
                <c:pt idx="15">
                  <c:v>9.0934293799736915E-2</c:v>
                </c:pt>
                <c:pt idx="16">
                  <c:v>0.10402448365996615</c:v>
                </c:pt>
                <c:pt idx="17">
                  <c:v>0.1057500667065128</c:v>
                </c:pt>
                <c:pt idx="18">
                  <c:v>0.11692294317366075</c:v>
                </c:pt>
                <c:pt idx="19">
                  <c:v>0.10964599139790576</c:v>
                </c:pt>
                <c:pt idx="20">
                  <c:v>0.10468154599222325</c:v>
                </c:pt>
                <c:pt idx="21">
                  <c:v>0.1234812998632054</c:v>
                </c:pt>
                <c:pt idx="22">
                  <c:v>0.12789960197424688</c:v>
                </c:pt>
                <c:pt idx="23">
                  <c:v>0.13471033538463045</c:v>
                </c:pt>
                <c:pt idx="24">
                  <c:v>0.14628543344128531</c:v>
                </c:pt>
                <c:pt idx="25">
                  <c:v>0.16338997238898526</c:v>
                </c:pt>
                <c:pt idx="26">
                  <c:v>0.16872623537051856</c:v>
                </c:pt>
                <c:pt idx="27">
                  <c:v>0.18383102748133517</c:v>
                </c:pt>
                <c:pt idx="28">
                  <c:v>0.20262663810832932</c:v>
                </c:pt>
                <c:pt idx="29">
                  <c:v>0.2014281146861899</c:v>
                </c:pt>
                <c:pt idx="30">
                  <c:v>0.20758085735408879</c:v>
                </c:pt>
                <c:pt idx="31">
                  <c:v>0.20013730931561502</c:v>
                </c:pt>
                <c:pt idx="32">
                  <c:v>0.21138916444580605</c:v>
                </c:pt>
                <c:pt idx="33">
                  <c:v>0.21774477622195679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A02-4856-A13D-930ED9495330}"/>
            </c:ext>
          </c:extLst>
        </c:ser>
        <c:ser>
          <c:idx val="5"/>
          <c:order val="5"/>
          <c:tx>
            <c:strRef>
              <c:f>'TechAnnex - Figures'!$I$301</c:f>
              <c:strCache>
                <c:ptCount val="1"/>
                <c:pt idx="0">
                  <c:v>Stationary air-conditioning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'TechAnnex - Figures'!$J$295:$AQ$295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Figures'!$J$301:$AQ$301</c:f>
              <c:numCache>
                <c:formatCode>0.00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2.8895372827629522E-4</c:v>
                </c:pt>
                <c:pt idx="6">
                  <c:v>1.0202582162298275E-3</c:v>
                </c:pt>
                <c:pt idx="7">
                  <c:v>2.1793226062430142E-3</c:v>
                </c:pt>
                <c:pt idx="8">
                  <c:v>4.3811411097717393E-3</c:v>
                </c:pt>
                <c:pt idx="9">
                  <c:v>7.6630728706443482E-3</c:v>
                </c:pt>
                <c:pt idx="10">
                  <c:v>1.0969671808887482E-2</c:v>
                </c:pt>
                <c:pt idx="11">
                  <c:v>1.4622134262956835E-2</c:v>
                </c:pt>
                <c:pt idx="12">
                  <c:v>1.8843958821004099E-2</c:v>
                </c:pt>
                <c:pt idx="13">
                  <c:v>2.2929741901944561E-2</c:v>
                </c:pt>
                <c:pt idx="14">
                  <c:v>2.9679769758907685E-2</c:v>
                </c:pt>
                <c:pt idx="15">
                  <c:v>3.6664937776969109E-2</c:v>
                </c:pt>
                <c:pt idx="16">
                  <c:v>4.855455921760593E-2</c:v>
                </c:pt>
                <c:pt idx="17">
                  <c:v>0.10774722841947225</c:v>
                </c:pt>
                <c:pt idx="18">
                  <c:v>0.13217170542972007</c:v>
                </c:pt>
                <c:pt idx="19">
                  <c:v>0.14604978096850574</c:v>
                </c:pt>
                <c:pt idx="20">
                  <c:v>0.14838423763556302</c:v>
                </c:pt>
                <c:pt idx="21">
                  <c:v>0.17978620670085368</c:v>
                </c:pt>
                <c:pt idx="22">
                  <c:v>0.20088246133966847</c:v>
                </c:pt>
                <c:pt idx="23">
                  <c:v>0.21504512653044022</c:v>
                </c:pt>
                <c:pt idx="24">
                  <c:v>0.19148817013169459</c:v>
                </c:pt>
                <c:pt idx="25">
                  <c:v>0.22470704878415471</c:v>
                </c:pt>
                <c:pt idx="26">
                  <c:v>0.25459078578739053</c:v>
                </c:pt>
                <c:pt idx="27">
                  <c:v>0.24775689267003778</c:v>
                </c:pt>
                <c:pt idx="28">
                  <c:v>0.26462673256232555</c:v>
                </c:pt>
                <c:pt idx="29">
                  <c:v>0.34989708996900548</c:v>
                </c:pt>
                <c:pt idx="30">
                  <c:v>0.33780588947918039</c:v>
                </c:pt>
                <c:pt idx="31">
                  <c:v>0.62287550203077735</c:v>
                </c:pt>
                <c:pt idx="32">
                  <c:v>0.53420142117348957</c:v>
                </c:pt>
                <c:pt idx="33">
                  <c:v>0.24915016469034704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A02-4856-A13D-930ED9495330}"/>
            </c:ext>
          </c:extLst>
        </c:ser>
        <c:ser>
          <c:idx val="9"/>
          <c:order val="6"/>
          <c:tx>
            <c:strRef>
              <c:f>'TechAnnex - Figures'!$I$302</c:f>
              <c:strCache>
                <c:ptCount val="1"/>
                <c:pt idx="0">
                  <c:v>Aerosols and other</c:v>
                </c:pt>
              </c:strCache>
            </c:strRef>
          </c:tx>
          <c:spPr>
            <a:pattFill prst="pct75">
              <a:fgClr>
                <a:srgbClr val="F57825"/>
              </a:fgClr>
              <a:bgClr>
                <a:sysClr val="window" lastClr="FFFFFF"/>
              </a:bgClr>
            </a:pattFill>
            <a:ln w="25400">
              <a:noFill/>
            </a:ln>
            <a:effectLst/>
          </c:spPr>
          <c:cat>
            <c:numRef>
              <c:f>'TechAnnex - Figures'!$J$295:$AQ$295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Figures'!$J$302:$AQ$302</c:f>
              <c:numCache>
                <c:formatCode>0.00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8.3089649999999737E-5</c:v>
                </c:pt>
                <c:pt idx="5">
                  <c:v>3.532216527114794E-4</c:v>
                </c:pt>
                <c:pt idx="6">
                  <c:v>3.4090850850440751E-3</c:v>
                </c:pt>
                <c:pt idx="7">
                  <c:v>8.3999675966207332E-3</c:v>
                </c:pt>
                <c:pt idx="8">
                  <c:v>1.4062304331338732E-2</c:v>
                </c:pt>
                <c:pt idx="9">
                  <c:v>1.9941365587592658E-2</c:v>
                </c:pt>
                <c:pt idx="10">
                  <c:v>2.5773943531372134E-2</c:v>
                </c:pt>
                <c:pt idx="11">
                  <c:v>3.7101826283947481E-2</c:v>
                </c:pt>
                <c:pt idx="12">
                  <c:v>5.0248737963836498E-2</c:v>
                </c:pt>
                <c:pt idx="13">
                  <c:v>5.8059208955342945E-2</c:v>
                </c:pt>
                <c:pt idx="14">
                  <c:v>6.1014058859210574E-2</c:v>
                </c:pt>
                <c:pt idx="15">
                  <c:v>6.3208298821190834E-2</c:v>
                </c:pt>
                <c:pt idx="16">
                  <c:v>6.5640816716297512E-2</c:v>
                </c:pt>
                <c:pt idx="17">
                  <c:v>7.0747869739949176E-2</c:v>
                </c:pt>
                <c:pt idx="18">
                  <c:v>7.891239153668661E-2</c:v>
                </c:pt>
                <c:pt idx="19">
                  <c:v>7.8902242456872718E-2</c:v>
                </c:pt>
                <c:pt idx="20">
                  <c:v>7.7554244725445143E-2</c:v>
                </c:pt>
                <c:pt idx="21">
                  <c:v>8.4902725175903249E-2</c:v>
                </c:pt>
                <c:pt idx="22">
                  <c:v>8.9998625617722761E-2</c:v>
                </c:pt>
                <c:pt idx="23">
                  <c:v>8.9905647629829222E-2</c:v>
                </c:pt>
                <c:pt idx="24">
                  <c:v>9.1289534842110776E-2</c:v>
                </c:pt>
                <c:pt idx="25">
                  <c:v>9.311428856819548E-2</c:v>
                </c:pt>
                <c:pt idx="26">
                  <c:v>9.5224290628178165E-2</c:v>
                </c:pt>
                <c:pt idx="27">
                  <c:v>9.4326601132568966E-2</c:v>
                </c:pt>
                <c:pt idx="28">
                  <c:v>9.1013943664037367E-2</c:v>
                </c:pt>
                <c:pt idx="29">
                  <c:v>8.7068209566962596E-2</c:v>
                </c:pt>
                <c:pt idx="30">
                  <c:v>8.0390274377048154E-2</c:v>
                </c:pt>
                <c:pt idx="31">
                  <c:v>7.5331976177589688E-2</c:v>
                </c:pt>
                <c:pt idx="32">
                  <c:v>7.5971854911041969E-2</c:v>
                </c:pt>
                <c:pt idx="33">
                  <c:v>7.597850738914147E-2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A02-4856-A13D-930ED949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2787664"/>
        <c:axId val="1738608640"/>
      </c:areaChart>
      <c:catAx>
        <c:axId val="37278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608640"/>
        <c:crosses val="autoZero"/>
        <c:auto val="1"/>
        <c:lblAlgn val="ctr"/>
        <c:lblOffset val="100"/>
        <c:tickLblSkip val="5"/>
        <c:noMultiLvlLbl val="0"/>
      </c:catAx>
      <c:valAx>
        <c:axId val="17386086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MtCO</a:t>
                </a:r>
                <a:r>
                  <a:rPr lang="en-NZ" baseline="-25000"/>
                  <a:t>2</a:t>
                </a:r>
                <a:r>
                  <a:rPr lang="en-NZ"/>
                  <a:t>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787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'TechAnnex - Figures'!$I$314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9-4658-AB62-F0AE4962491A}"/>
              </c:ext>
            </c:extLst>
          </c:dPt>
          <c:cat>
            <c:numRef>
              <c:f>'TechAnnex - Figures'!$J$313:$AQ$313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Figures'!$J$314:$AP$314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3.8999999999999999E-5</c:v>
                </c:pt>
                <c:pt idx="3">
                  <c:v>1.56E-4</c:v>
                </c:pt>
                <c:pt idx="4">
                  <c:v>1.6552383729640091E-3</c:v>
                </c:pt>
                <c:pt idx="5">
                  <c:v>3.4680884814054882E-3</c:v>
                </c:pt>
                <c:pt idx="6">
                  <c:v>4.6169381959081787E-3</c:v>
                </c:pt>
                <c:pt idx="7">
                  <c:v>3.5916695864108726E-3</c:v>
                </c:pt>
                <c:pt idx="8">
                  <c:v>6.3192091572036747E-3</c:v>
                </c:pt>
                <c:pt idx="9">
                  <c:v>5.8256991020962604E-3</c:v>
                </c:pt>
                <c:pt idx="10">
                  <c:v>6.3977195348578347E-3</c:v>
                </c:pt>
                <c:pt idx="11">
                  <c:v>5.7988649626338545E-3</c:v>
                </c:pt>
                <c:pt idx="12">
                  <c:v>7.3736607184521829E-3</c:v>
                </c:pt>
                <c:pt idx="13">
                  <c:v>1.0284482400245877E-2</c:v>
                </c:pt>
                <c:pt idx="14">
                  <c:v>1.034583109959865E-2</c:v>
                </c:pt>
                <c:pt idx="15">
                  <c:v>1.0858680466688003E-2</c:v>
                </c:pt>
                <c:pt idx="16">
                  <c:v>5.5506216868828583E-3</c:v>
                </c:pt>
                <c:pt idx="17">
                  <c:v>4.3932908736245705E-3</c:v>
                </c:pt>
                <c:pt idx="18">
                  <c:v>6.5646403087800008E-3</c:v>
                </c:pt>
                <c:pt idx="19">
                  <c:v>6.2755796864000001E-3</c:v>
                </c:pt>
                <c:pt idx="20">
                  <c:v>8.5077678021000004E-3</c:v>
                </c:pt>
                <c:pt idx="21">
                  <c:v>6.2144150914260517E-3</c:v>
                </c:pt>
                <c:pt idx="22">
                  <c:v>7.1476606422444817E-3</c:v>
                </c:pt>
                <c:pt idx="23">
                  <c:v>9.1080585735104306E-3</c:v>
                </c:pt>
                <c:pt idx="24">
                  <c:v>1.1020299478280562E-2</c:v>
                </c:pt>
                <c:pt idx="25">
                  <c:v>8.4541611452368676E-3</c:v>
                </c:pt>
                <c:pt idx="26">
                  <c:v>7.8942071680052801E-3</c:v>
                </c:pt>
                <c:pt idx="27">
                  <c:v>5.9363609118800887E-3</c:v>
                </c:pt>
                <c:pt idx="28">
                  <c:v>5.1729877100941297E-3</c:v>
                </c:pt>
                <c:pt idx="29">
                  <c:v>7.3978313873153175E-3</c:v>
                </c:pt>
                <c:pt idx="30">
                  <c:v>4.6324416147549372E-3</c:v>
                </c:pt>
                <c:pt idx="31">
                  <c:v>4.0466868329440738E-3</c:v>
                </c:pt>
                <c:pt idx="32">
                  <c:v>2.9349352731577291E-3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C9-4658-AB62-F0AE4962491A}"/>
            </c:ext>
          </c:extLst>
        </c:ser>
        <c:ser>
          <c:idx val="1"/>
          <c:order val="1"/>
          <c:tx>
            <c:strRef>
              <c:f>'TechAnnex - Figures'!$I$315</c:f>
              <c:strCache>
                <c:ptCount val="1"/>
                <c:pt idx="0">
                  <c:v>Leakage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C9-4658-AB62-F0AE4962491A}"/>
              </c:ext>
            </c:extLst>
          </c:dPt>
          <c:cat>
            <c:numRef>
              <c:f>'TechAnnex - Figures'!$J$313:$AQ$313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Figures'!$J$315:$AQ$315</c:f>
              <c:numCache>
                <c:formatCode>0.00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2.3399999999999975E-4</c:v>
                </c:pt>
                <c:pt idx="4">
                  <c:v>1.0084506728835539E-2</c:v>
                </c:pt>
                <c:pt idx="5">
                  <c:v>2.5571335361704698E-2</c:v>
                </c:pt>
                <c:pt idx="6">
                  <c:v>6.1094010981706852E-2</c:v>
                </c:pt>
                <c:pt idx="7">
                  <c:v>0.10647688727088804</c:v>
                </c:pt>
                <c:pt idx="8">
                  <c:v>0.13093829476573055</c:v>
                </c:pt>
                <c:pt idx="9">
                  <c:v>0.17654331206353699</c:v>
                </c:pt>
                <c:pt idx="10">
                  <c:v>0.21122730834928913</c:v>
                </c:pt>
                <c:pt idx="11">
                  <c:v>0.28303960645530923</c:v>
                </c:pt>
                <c:pt idx="12">
                  <c:v>0.33997288082914834</c:v>
                </c:pt>
                <c:pt idx="13">
                  <c:v>0.39434589425029226</c:v>
                </c:pt>
                <c:pt idx="14">
                  <c:v>0.49925703252734366</c:v>
                </c:pt>
                <c:pt idx="15">
                  <c:v>0.60381067565985613</c:v>
                </c:pt>
                <c:pt idx="16">
                  <c:v>0.69345147055539602</c:v>
                </c:pt>
                <c:pt idx="17">
                  <c:v>0.7526432987014805</c:v>
                </c:pt>
                <c:pt idx="18">
                  <c:v>0.81664901160312098</c:v>
                </c:pt>
                <c:pt idx="19">
                  <c:v>0.87852641371342599</c:v>
                </c:pt>
                <c:pt idx="20">
                  <c:v>0.8960663164253182</c:v>
                </c:pt>
                <c:pt idx="21">
                  <c:v>0.91268912787765766</c:v>
                </c:pt>
                <c:pt idx="22">
                  <c:v>0.94188173556689081</c:v>
                </c:pt>
                <c:pt idx="23">
                  <c:v>0.93417283859976941</c:v>
                </c:pt>
                <c:pt idx="24">
                  <c:v>0.93858280633689173</c:v>
                </c:pt>
                <c:pt idx="25">
                  <c:v>0.86522778451339066</c:v>
                </c:pt>
                <c:pt idx="26">
                  <c:v>0.90652126199074201</c:v>
                </c:pt>
                <c:pt idx="27">
                  <c:v>0.86339250789830568</c:v>
                </c:pt>
                <c:pt idx="28">
                  <c:v>0.7675347613798732</c:v>
                </c:pt>
                <c:pt idx="29">
                  <c:v>0.88269960279956394</c:v>
                </c:pt>
                <c:pt idx="30">
                  <c:v>0.79960646512518441</c:v>
                </c:pt>
                <c:pt idx="31">
                  <c:v>0.70338972325044813</c:v>
                </c:pt>
                <c:pt idx="32">
                  <c:v>0.66895373205710029</c:v>
                </c:pt>
                <c:pt idx="33">
                  <c:v>0.61328031974662289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C9-4658-AB62-F0AE4962491A}"/>
            </c:ext>
          </c:extLst>
        </c:ser>
        <c:ser>
          <c:idx val="2"/>
          <c:order val="2"/>
          <c:tx>
            <c:strRef>
              <c:f>'TechAnnex - Figures'!$I$316</c:f>
              <c:strCache>
                <c:ptCount val="1"/>
                <c:pt idx="0">
                  <c:v>Disposal</c:v>
                </c:pt>
              </c:strCache>
            </c:strRef>
          </c:tx>
          <c:spPr>
            <a:solidFill>
              <a:srgbClr val="083256"/>
            </a:solidFill>
            <a:ln>
              <a:noFill/>
            </a:ln>
            <a:effectLst/>
          </c:spPr>
          <c:dPt>
            <c:idx val="5"/>
            <c:bubble3D val="0"/>
            <c:spPr>
              <a:solidFill>
                <a:srgbClr val="08325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C9-4658-AB62-F0AE4962491A}"/>
              </c:ext>
            </c:extLst>
          </c:dPt>
          <c:cat>
            <c:numRef>
              <c:f>'TechAnnex - Figures'!$J$313:$AQ$313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Figures'!$J$316:$AQ$316</c:f>
              <c:numCache>
                <c:formatCode>0.00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1.8994950000000005E-6</c:v>
                </c:pt>
                <c:pt idx="5">
                  <c:v>3.4250137999999994E-4</c:v>
                </c:pt>
                <c:pt idx="6">
                  <c:v>1.0116960100000003E-3</c:v>
                </c:pt>
                <c:pt idx="7">
                  <c:v>3.2150693249999997E-3</c:v>
                </c:pt>
                <c:pt idx="8">
                  <c:v>2.9341147874999999E-3</c:v>
                </c:pt>
                <c:pt idx="9">
                  <c:v>2.9921786096429267E-3</c:v>
                </c:pt>
                <c:pt idx="10">
                  <c:v>8.9214766647889368E-3</c:v>
                </c:pt>
                <c:pt idx="11">
                  <c:v>1.5068481820710473E-2</c:v>
                </c:pt>
                <c:pt idx="12">
                  <c:v>1.4519152557517003E-2</c:v>
                </c:pt>
                <c:pt idx="13">
                  <c:v>1.9286207698474507E-2</c:v>
                </c:pt>
                <c:pt idx="14">
                  <c:v>2.1867316522827453E-2</c:v>
                </c:pt>
                <c:pt idx="15">
                  <c:v>3.3506453580580409E-2</c:v>
                </c:pt>
                <c:pt idx="16">
                  <c:v>4.8968209216255491E-2</c:v>
                </c:pt>
                <c:pt idx="17">
                  <c:v>6.5001289914634858E-2</c:v>
                </c:pt>
                <c:pt idx="18">
                  <c:v>8.6735480526741626E-2</c:v>
                </c:pt>
                <c:pt idx="19">
                  <c:v>9.8000827881616348E-2</c:v>
                </c:pt>
                <c:pt idx="20">
                  <c:v>0.1059948001747591</c:v>
                </c:pt>
                <c:pt idx="21">
                  <c:v>0.1389481709569079</c:v>
                </c:pt>
                <c:pt idx="22">
                  <c:v>0.15395997218230278</c:v>
                </c:pt>
                <c:pt idx="23">
                  <c:v>0.19309898914295617</c:v>
                </c:pt>
                <c:pt idx="24">
                  <c:v>0.22620831076336298</c:v>
                </c:pt>
                <c:pt idx="25">
                  <c:v>0.32441711046016036</c:v>
                </c:pt>
                <c:pt idx="26">
                  <c:v>0.30272410086293822</c:v>
                </c:pt>
                <c:pt idx="27">
                  <c:v>0.38279541616073848</c:v>
                </c:pt>
                <c:pt idx="28">
                  <c:v>0.52653190519138016</c:v>
                </c:pt>
                <c:pt idx="29">
                  <c:v>0.42446748271793727</c:v>
                </c:pt>
                <c:pt idx="30">
                  <c:v>0.53871420010456428</c:v>
                </c:pt>
                <c:pt idx="31">
                  <c:v>0.8385530227359641</c:v>
                </c:pt>
                <c:pt idx="32">
                  <c:v>0.76788602926359151</c:v>
                </c:pt>
                <c:pt idx="33">
                  <c:v>0.470768632175875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C9-4658-AB62-F0AE49624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2787664"/>
        <c:axId val="1738608640"/>
      </c:areaChart>
      <c:catAx>
        <c:axId val="37278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608640"/>
        <c:crosses val="autoZero"/>
        <c:auto val="1"/>
        <c:lblAlgn val="ctr"/>
        <c:lblOffset val="100"/>
        <c:tickLblSkip val="5"/>
        <c:noMultiLvlLbl val="0"/>
      </c:catAx>
      <c:valAx>
        <c:axId val="17386086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aseline="0"/>
                  <a:t>MtCO</a:t>
                </a:r>
                <a:r>
                  <a:rPr lang="en-NZ" baseline="-25000"/>
                  <a:t>2</a:t>
                </a:r>
                <a:r>
                  <a:rPr lang="en-NZ" baseline="0"/>
                  <a:t>e</a:t>
                </a:r>
                <a:endParaRPr lang="en-NZ"/>
              </a:p>
            </c:rich>
          </c:tx>
          <c:layout>
            <c:manualLayout>
              <c:xMode val="edge"/>
              <c:yMode val="edge"/>
              <c:x val="1.4498447885975986E-2"/>
              <c:y val="0.333498150406218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787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'TechAnnex - Figures'!$I$9</c:f>
              <c:strCache>
                <c:ptCount val="1"/>
                <c:pt idx="0">
                  <c:v>2025 GHG Inventory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'TechAnnex - Figures'!$J$8:$R$8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'TechAnnex - Figures'!$J$9:$R$9</c:f>
              <c:numCache>
                <c:formatCode>0.0</c:formatCode>
                <c:ptCount val="9"/>
                <c:pt idx="0">
                  <c:v>83.3039144717265</c:v>
                </c:pt>
                <c:pt idx="1">
                  <c:v>81.10089831564666</c:v>
                </c:pt>
                <c:pt idx="2">
                  <c:v>82.647427033284288</c:v>
                </c:pt>
                <c:pt idx="3">
                  <c:v>82.885063476251261</c:v>
                </c:pt>
                <c:pt idx="4">
                  <c:v>84.064382729006084</c:v>
                </c:pt>
                <c:pt idx="5">
                  <c:v>81.376450725132457</c:v>
                </c:pt>
                <c:pt idx="6">
                  <c:v>81.872363756342239</c:v>
                </c:pt>
                <c:pt idx="7">
                  <c:v>77.98311804423146</c:v>
                </c:pt>
                <c:pt idx="8">
                  <c:v>76.416304670495492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B7-43C0-8818-079B0B0D9313}"/>
            </c:ext>
          </c:extLst>
        </c:ser>
        <c:ser>
          <c:idx val="1"/>
          <c:order val="1"/>
          <c:tx>
            <c:strRef>
              <c:f>'TechAnnex - Figures'!$I$10</c:f>
              <c:strCache>
                <c:ptCount val="1"/>
                <c:pt idx="0">
                  <c:v>2024 GHG 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'TechAnnex - Figures'!$J$8:$R$8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'TechAnnex - Figures'!$J$10:$R$10</c:f>
              <c:numCache>
                <c:formatCode>0.0</c:formatCode>
                <c:ptCount val="9"/>
                <c:pt idx="0">
                  <c:v>83.894632561662519</c:v>
                </c:pt>
                <c:pt idx="1">
                  <c:v>81.656181167390457</c:v>
                </c:pt>
                <c:pt idx="2">
                  <c:v>83.073082610106468</c:v>
                </c:pt>
                <c:pt idx="3">
                  <c:v>83.434604331181873</c:v>
                </c:pt>
                <c:pt idx="4">
                  <c:v>84.586236538461648</c:v>
                </c:pt>
                <c:pt idx="5">
                  <c:v>81.881845501149542</c:v>
                </c:pt>
                <c:pt idx="6">
                  <c:v>81.808919800596868</c:v>
                </c:pt>
                <c:pt idx="7">
                  <c:v>78.39536315521751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B7-43C0-8818-079B0B0D9313}"/>
            </c:ext>
          </c:extLst>
        </c:ser>
        <c:ser>
          <c:idx val="2"/>
          <c:order val="2"/>
          <c:tx>
            <c:strRef>
              <c:f>'TechAnnex - Figures'!$I$11</c:f>
              <c:strCache>
                <c:ptCount val="1"/>
                <c:pt idx="0">
                  <c:v>2022 GHG Inventory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'TechAnnex - Figures'!$J$8:$R$8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'TechAnnex - Figures'!$J$11:$R$11</c:f>
              <c:numCache>
                <c:formatCode>0.0</c:formatCode>
                <c:ptCount val="9"/>
                <c:pt idx="0">
                  <c:v>83.673555048312508</c:v>
                </c:pt>
                <c:pt idx="1">
                  <c:v>81.558131952603887</c:v>
                </c:pt>
                <c:pt idx="2">
                  <c:v>83.032719144408233</c:v>
                </c:pt>
                <c:pt idx="3">
                  <c:v>83.201244111173096</c:v>
                </c:pt>
                <c:pt idx="4">
                  <c:v>84.740605020427509</c:v>
                </c:pt>
                <c:pt idx="5">
                  <c:v>81.866698124211084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B7-43C0-8818-079B0B0D9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797040"/>
        <c:axId val="1939610736"/>
      </c:lineChart>
      <c:catAx>
        <c:axId val="188479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9610736"/>
        <c:crosses val="autoZero"/>
        <c:auto val="1"/>
        <c:lblAlgn val="ctr"/>
        <c:lblOffset val="100"/>
        <c:noMultiLvlLbl val="0"/>
      </c:catAx>
      <c:valAx>
        <c:axId val="193961073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MtCO</a:t>
                </a:r>
                <a:r>
                  <a:rPr lang="en-NZ" b="1" baseline="-25000"/>
                  <a:t>2</a:t>
                </a:r>
                <a:r>
                  <a:rPr lang="en-NZ" b="1"/>
                  <a:t>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4797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1886055956019966E-2"/>
          <c:y val="2.998296100734164E-2"/>
          <c:w val="0.89179952061053536"/>
          <c:h val="0.7025465653000271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'TechAnnex - Figures'!$I$394</c:f>
              <c:strCache>
                <c:ptCount val="1"/>
                <c:pt idx="0">
                  <c:v>Emissions budgets set by Government</c:v>
                </c:pt>
              </c:strCache>
            </c:strRef>
          </c:tx>
          <c:invertIfNegative val="0"/>
          <c:cat>
            <c:numRef>
              <c:f>'TechAnnex - Figures'!$J$392:$AL$392</c:f>
              <c:numCache>
                <c:formatCode>yyyy</c:formatCode>
                <c:ptCount val="29"/>
                <c:pt idx="0">
                  <c:v>44562</c:v>
                </c:pt>
                <c:pt idx="1">
                  <c:v>44927</c:v>
                </c:pt>
                <c:pt idx="2">
                  <c:v>45292</c:v>
                </c:pt>
                <c:pt idx="3">
                  <c:v>45658</c:v>
                </c:pt>
                <c:pt idx="4">
                  <c:v>46023</c:v>
                </c:pt>
                <c:pt idx="5">
                  <c:v>46388</c:v>
                </c:pt>
                <c:pt idx="6">
                  <c:v>46753</c:v>
                </c:pt>
                <c:pt idx="7">
                  <c:v>47119</c:v>
                </c:pt>
                <c:pt idx="8">
                  <c:v>47484</c:v>
                </c:pt>
                <c:pt idx="9">
                  <c:v>47849</c:v>
                </c:pt>
                <c:pt idx="10">
                  <c:v>48214</c:v>
                </c:pt>
                <c:pt idx="11">
                  <c:v>48580</c:v>
                </c:pt>
                <c:pt idx="12">
                  <c:v>48945</c:v>
                </c:pt>
                <c:pt idx="13">
                  <c:v>49310</c:v>
                </c:pt>
                <c:pt idx="14">
                  <c:v>49675</c:v>
                </c:pt>
                <c:pt idx="15">
                  <c:v>50041</c:v>
                </c:pt>
                <c:pt idx="16">
                  <c:v>50406</c:v>
                </c:pt>
                <c:pt idx="17">
                  <c:v>50771</c:v>
                </c:pt>
                <c:pt idx="18">
                  <c:v>51136</c:v>
                </c:pt>
                <c:pt idx="19">
                  <c:v>51502</c:v>
                </c:pt>
                <c:pt idx="20">
                  <c:v>51867</c:v>
                </c:pt>
                <c:pt idx="21">
                  <c:v>52232</c:v>
                </c:pt>
                <c:pt idx="22">
                  <c:v>52597</c:v>
                </c:pt>
                <c:pt idx="23">
                  <c:v>52963</c:v>
                </c:pt>
                <c:pt idx="24">
                  <c:v>53328</c:v>
                </c:pt>
                <c:pt idx="25">
                  <c:v>53693</c:v>
                </c:pt>
                <c:pt idx="26">
                  <c:v>54058</c:v>
                </c:pt>
                <c:pt idx="27">
                  <c:v>54424</c:v>
                </c:pt>
                <c:pt idx="28">
                  <c:v>54789</c:v>
                </c:pt>
              </c:numCache>
            </c:numRef>
          </c:cat>
          <c:val>
            <c:numRef>
              <c:f>'TechAnnex - Figures'!$J$394:$AL$394</c:f>
              <c:numCache>
                <c:formatCode>0</c:formatCode>
                <c:ptCount val="29"/>
                <c:pt idx="0">
                  <c:v>72.5</c:v>
                </c:pt>
                <c:pt idx="1">
                  <c:v>72.5</c:v>
                </c:pt>
                <c:pt idx="2">
                  <c:v>72.5</c:v>
                </c:pt>
                <c:pt idx="3">
                  <c:v>72.5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48</c:v>
                </c:pt>
                <c:pt idx="13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DAE-4FBB-990E-CB35DEEBE5E8}"/>
            </c:ext>
          </c:extLst>
        </c:ser>
        <c:ser>
          <c:idx val="2"/>
          <c:order val="2"/>
          <c:tx>
            <c:strRef>
              <c:f>'TechAnnex - Figures'!$I$395</c:f>
              <c:strCache>
                <c:ptCount val="1"/>
                <c:pt idx="0">
                  <c:v>Commission's proposed fourth emissions budget</c:v>
                </c:pt>
              </c:strCache>
            </c:strRef>
          </c:tx>
          <c:spPr>
            <a:pattFill prst="dkUpDiag">
              <a:fgClr>
                <a:srgbClr val="6AC17B"/>
              </a:fgClr>
              <a:bgClr>
                <a:sysClr val="window" lastClr="FFFFFF"/>
              </a:bgClr>
            </a:pattFill>
          </c:spPr>
          <c:invertIfNegative val="0"/>
          <c:cat>
            <c:numRef>
              <c:f>'TechAnnex - Figures'!$J$392:$AL$392</c:f>
              <c:numCache>
                <c:formatCode>yyyy</c:formatCode>
                <c:ptCount val="29"/>
                <c:pt idx="0">
                  <c:v>44562</c:v>
                </c:pt>
                <c:pt idx="1">
                  <c:v>44927</c:v>
                </c:pt>
                <c:pt idx="2">
                  <c:v>45292</c:v>
                </c:pt>
                <c:pt idx="3">
                  <c:v>45658</c:v>
                </c:pt>
                <c:pt idx="4">
                  <c:v>46023</c:v>
                </c:pt>
                <c:pt idx="5">
                  <c:v>46388</c:v>
                </c:pt>
                <c:pt idx="6">
                  <c:v>46753</c:v>
                </c:pt>
                <c:pt idx="7">
                  <c:v>47119</c:v>
                </c:pt>
                <c:pt idx="8">
                  <c:v>47484</c:v>
                </c:pt>
                <c:pt idx="9">
                  <c:v>47849</c:v>
                </c:pt>
                <c:pt idx="10">
                  <c:v>48214</c:v>
                </c:pt>
                <c:pt idx="11">
                  <c:v>48580</c:v>
                </c:pt>
                <c:pt idx="12">
                  <c:v>48945</c:v>
                </c:pt>
                <c:pt idx="13">
                  <c:v>49310</c:v>
                </c:pt>
                <c:pt idx="14">
                  <c:v>49675</c:v>
                </c:pt>
                <c:pt idx="15">
                  <c:v>50041</c:v>
                </c:pt>
                <c:pt idx="16">
                  <c:v>50406</c:v>
                </c:pt>
                <c:pt idx="17">
                  <c:v>50771</c:v>
                </c:pt>
                <c:pt idx="18">
                  <c:v>51136</c:v>
                </c:pt>
                <c:pt idx="19">
                  <c:v>51502</c:v>
                </c:pt>
                <c:pt idx="20">
                  <c:v>51867</c:v>
                </c:pt>
                <c:pt idx="21">
                  <c:v>52232</c:v>
                </c:pt>
                <c:pt idx="22">
                  <c:v>52597</c:v>
                </c:pt>
                <c:pt idx="23">
                  <c:v>52963</c:v>
                </c:pt>
                <c:pt idx="24">
                  <c:v>53328</c:v>
                </c:pt>
                <c:pt idx="25">
                  <c:v>53693</c:v>
                </c:pt>
                <c:pt idx="26">
                  <c:v>54058</c:v>
                </c:pt>
                <c:pt idx="27">
                  <c:v>54424</c:v>
                </c:pt>
                <c:pt idx="28">
                  <c:v>54789</c:v>
                </c:pt>
              </c:numCache>
            </c:numRef>
          </c:cat>
          <c:val>
            <c:numRef>
              <c:f>'TechAnnex - Figures'!$J$395:$AL$395</c:f>
              <c:numCache>
                <c:formatCode>0</c:formatCode>
                <c:ptCount val="29"/>
                <c:pt idx="14">
                  <c:v>31.996735062392474</c:v>
                </c:pt>
                <c:pt idx="15">
                  <c:v>31.996735062392474</c:v>
                </c:pt>
                <c:pt idx="16">
                  <c:v>31.996735062392474</c:v>
                </c:pt>
                <c:pt idx="17">
                  <c:v>31.996735062392474</c:v>
                </c:pt>
                <c:pt idx="18">
                  <c:v>31.996735062392474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DAE-4FBB-990E-CB35DEEBE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9719007"/>
        <c:axId val="1229945375"/>
      </c:barChart>
      <c:lineChart>
        <c:grouping val="standard"/>
        <c:varyColors val="0"/>
        <c:ser>
          <c:idx val="0"/>
          <c:order val="0"/>
          <c:tx>
            <c:strRef>
              <c:f>'TechAnnex - Figures'!$I$393</c:f>
              <c:strCache>
                <c:ptCount val="1"/>
                <c:pt idx="0">
                  <c:v>EB4 demo path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numRef>
              <c:f>'TechAnnex - Figures'!$J$392:$AL$392</c:f>
              <c:numCache>
                <c:formatCode>yyyy</c:formatCode>
                <c:ptCount val="29"/>
                <c:pt idx="0">
                  <c:v>44562</c:v>
                </c:pt>
                <c:pt idx="1">
                  <c:v>44927</c:v>
                </c:pt>
                <c:pt idx="2">
                  <c:v>45292</c:v>
                </c:pt>
                <c:pt idx="3">
                  <c:v>45658</c:v>
                </c:pt>
                <c:pt idx="4">
                  <c:v>46023</c:v>
                </c:pt>
                <c:pt idx="5">
                  <c:v>46388</c:v>
                </c:pt>
                <c:pt idx="6">
                  <c:v>46753</c:v>
                </c:pt>
                <c:pt idx="7">
                  <c:v>47119</c:v>
                </c:pt>
                <c:pt idx="8">
                  <c:v>47484</c:v>
                </c:pt>
                <c:pt idx="9">
                  <c:v>47849</c:v>
                </c:pt>
                <c:pt idx="10">
                  <c:v>48214</c:v>
                </c:pt>
                <c:pt idx="11">
                  <c:v>48580</c:v>
                </c:pt>
                <c:pt idx="12">
                  <c:v>48945</c:v>
                </c:pt>
                <c:pt idx="13">
                  <c:v>49310</c:v>
                </c:pt>
                <c:pt idx="14">
                  <c:v>49675</c:v>
                </c:pt>
                <c:pt idx="15">
                  <c:v>50041</c:v>
                </c:pt>
                <c:pt idx="16">
                  <c:v>50406</c:v>
                </c:pt>
                <c:pt idx="17">
                  <c:v>50771</c:v>
                </c:pt>
                <c:pt idx="18">
                  <c:v>51136</c:v>
                </c:pt>
                <c:pt idx="19">
                  <c:v>51502</c:v>
                </c:pt>
                <c:pt idx="20">
                  <c:v>51867</c:v>
                </c:pt>
                <c:pt idx="21">
                  <c:v>52232</c:v>
                </c:pt>
                <c:pt idx="22">
                  <c:v>52597</c:v>
                </c:pt>
                <c:pt idx="23">
                  <c:v>52963</c:v>
                </c:pt>
                <c:pt idx="24">
                  <c:v>53328</c:v>
                </c:pt>
                <c:pt idx="25">
                  <c:v>53693</c:v>
                </c:pt>
                <c:pt idx="26">
                  <c:v>54058</c:v>
                </c:pt>
                <c:pt idx="27">
                  <c:v>54424</c:v>
                </c:pt>
                <c:pt idx="28">
                  <c:v>54789</c:v>
                </c:pt>
              </c:numCache>
            </c:numRef>
          </c:cat>
          <c:val>
            <c:numRef>
              <c:f>'TechAnnex - Figures'!$J$393:$AL$393</c:f>
              <c:numCache>
                <c:formatCode>0</c:formatCode>
                <c:ptCount val="29"/>
                <c:pt idx="9">
                  <c:v>48.49519699135088</c:v>
                </c:pt>
                <c:pt idx="10">
                  <c:v>46.491256311878708</c:v>
                </c:pt>
                <c:pt idx="11">
                  <c:v>44.494928717088364</c:v>
                </c:pt>
                <c:pt idx="12">
                  <c:v>42.135260608151121</c:v>
                </c:pt>
                <c:pt idx="13">
                  <c:v>39.793218575331487</c:v>
                </c:pt>
                <c:pt idx="14">
                  <c:v>37.301615249797045</c:v>
                </c:pt>
                <c:pt idx="15">
                  <c:v>34.12725818607079</c:v>
                </c:pt>
                <c:pt idx="16">
                  <c:v>31.860404974232871</c:v>
                </c:pt>
                <c:pt idx="17">
                  <c:v>29.420090969336133</c:v>
                </c:pt>
                <c:pt idx="18">
                  <c:v>27.274305932525532</c:v>
                </c:pt>
                <c:pt idx="19">
                  <c:v>25.302076952389378</c:v>
                </c:pt>
                <c:pt idx="20">
                  <c:v>23.294047088988098</c:v>
                </c:pt>
                <c:pt idx="21">
                  <c:v>21.695448830001677</c:v>
                </c:pt>
                <c:pt idx="22">
                  <c:v>20.760900758168169</c:v>
                </c:pt>
                <c:pt idx="23">
                  <c:v>20.199977277249964</c:v>
                </c:pt>
                <c:pt idx="24">
                  <c:v>20.551279008035284</c:v>
                </c:pt>
                <c:pt idx="25">
                  <c:v>21.057785006411056</c:v>
                </c:pt>
                <c:pt idx="26">
                  <c:v>20.733515942212573</c:v>
                </c:pt>
                <c:pt idx="27">
                  <c:v>19.594162020720415</c:v>
                </c:pt>
                <c:pt idx="28">
                  <c:v>18.4420860655081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AE-4FBB-990E-CB35DEEBE5E8}"/>
            </c:ext>
          </c:extLst>
        </c:ser>
        <c:ser>
          <c:idx val="3"/>
          <c:order val="3"/>
          <c:tx>
            <c:strRef>
              <c:f>'TechAnnex - Figures'!$I$396</c:f>
              <c:strCache>
                <c:ptCount val="1"/>
                <c:pt idx="0">
                  <c:v>ERP2 plan</c:v>
                </c:pt>
              </c:strCache>
            </c:strRef>
          </c:tx>
          <c:spPr>
            <a:ln w="31750">
              <a:solidFill>
                <a:srgbClr val="EF4D7F"/>
              </a:solidFill>
            </a:ln>
          </c:spPr>
          <c:marker>
            <c:symbol val="none"/>
          </c:marker>
          <c:dPt>
            <c:idx val="4"/>
            <c:bubble3D val="0"/>
            <c:spPr>
              <a:ln w="31750">
                <a:noFill/>
              </a:ln>
            </c:spPr>
            <c:extLst>
              <c:ext xmlns:c16="http://schemas.microsoft.com/office/drawing/2014/chart" uri="{C3380CC4-5D6E-409C-BE32-E72D297353CC}">
                <c16:uniqueId val="{00000018-ADAE-4FBB-990E-CB35DEEBE5E8}"/>
              </c:ext>
            </c:extLst>
          </c:dPt>
          <c:dPt>
            <c:idx val="9"/>
            <c:bubble3D val="0"/>
            <c:spPr>
              <a:ln w="31750">
                <a:noFill/>
              </a:ln>
            </c:spPr>
            <c:extLst>
              <c:ext xmlns:c16="http://schemas.microsoft.com/office/drawing/2014/chart" uri="{C3380CC4-5D6E-409C-BE32-E72D297353CC}">
                <c16:uniqueId val="{00000017-ADAE-4FBB-990E-CB35DEEBE5E8}"/>
              </c:ext>
            </c:extLst>
          </c:dPt>
          <c:cat>
            <c:numRef>
              <c:f>'TechAnnex - Figures'!$J$392:$AL$392</c:f>
              <c:numCache>
                <c:formatCode>yyyy</c:formatCode>
                <c:ptCount val="29"/>
                <c:pt idx="0">
                  <c:v>44562</c:v>
                </c:pt>
                <c:pt idx="1">
                  <c:v>44927</c:v>
                </c:pt>
                <c:pt idx="2">
                  <c:v>45292</c:v>
                </c:pt>
                <c:pt idx="3">
                  <c:v>45658</c:v>
                </c:pt>
                <c:pt idx="4">
                  <c:v>46023</c:v>
                </c:pt>
                <c:pt idx="5">
                  <c:v>46388</c:v>
                </c:pt>
                <c:pt idx="6">
                  <c:v>46753</c:v>
                </c:pt>
                <c:pt idx="7">
                  <c:v>47119</c:v>
                </c:pt>
                <c:pt idx="8">
                  <c:v>47484</c:v>
                </c:pt>
                <c:pt idx="9">
                  <c:v>47849</c:v>
                </c:pt>
                <c:pt idx="10">
                  <c:v>48214</c:v>
                </c:pt>
                <c:pt idx="11">
                  <c:v>48580</c:v>
                </c:pt>
                <c:pt idx="12">
                  <c:v>48945</c:v>
                </c:pt>
                <c:pt idx="13">
                  <c:v>49310</c:v>
                </c:pt>
                <c:pt idx="14">
                  <c:v>49675</c:v>
                </c:pt>
                <c:pt idx="15">
                  <c:v>50041</c:v>
                </c:pt>
                <c:pt idx="16">
                  <c:v>50406</c:v>
                </c:pt>
                <c:pt idx="17">
                  <c:v>50771</c:v>
                </c:pt>
                <c:pt idx="18">
                  <c:v>51136</c:v>
                </c:pt>
                <c:pt idx="19">
                  <c:v>51502</c:v>
                </c:pt>
                <c:pt idx="20">
                  <c:v>51867</c:v>
                </c:pt>
                <c:pt idx="21">
                  <c:v>52232</c:v>
                </c:pt>
                <c:pt idx="22">
                  <c:v>52597</c:v>
                </c:pt>
                <c:pt idx="23">
                  <c:v>52963</c:v>
                </c:pt>
                <c:pt idx="24">
                  <c:v>53328</c:v>
                </c:pt>
                <c:pt idx="25">
                  <c:v>53693</c:v>
                </c:pt>
                <c:pt idx="26">
                  <c:v>54058</c:v>
                </c:pt>
                <c:pt idx="27">
                  <c:v>54424</c:v>
                </c:pt>
                <c:pt idx="28">
                  <c:v>54789</c:v>
                </c:pt>
              </c:numCache>
            </c:numRef>
          </c:cat>
          <c:val>
            <c:numRef>
              <c:f>'TechAnnex - Figures'!$J$396:$AL$396</c:f>
              <c:numCache>
                <c:formatCode>0.0</c:formatCode>
                <c:ptCount val="29"/>
                <c:pt idx="0">
                  <c:v>71.099999999999994</c:v>
                </c:pt>
                <c:pt idx="1">
                  <c:v>71.099999999999994</c:v>
                </c:pt>
                <c:pt idx="2">
                  <c:v>71.099999999999994</c:v>
                </c:pt>
                <c:pt idx="3">
                  <c:v>71.099999999999994</c:v>
                </c:pt>
                <c:pt idx="4" formatCode="General">
                  <c:v>60.6</c:v>
                </c:pt>
                <c:pt idx="5" formatCode="General">
                  <c:v>60.6</c:v>
                </c:pt>
                <c:pt idx="6" formatCode="General">
                  <c:v>60.6</c:v>
                </c:pt>
                <c:pt idx="7" formatCode="General">
                  <c:v>60.6</c:v>
                </c:pt>
                <c:pt idx="8" formatCode="General">
                  <c:v>60.6</c:v>
                </c:pt>
                <c:pt idx="9" formatCode="General">
                  <c:v>49.9</c:v>
                </c:pt>
                <c:pt idx="10" formatCode="General">
                  <c:v>49.9</c:v>
                </c:pt>
                <c:pt idx="11" formatCode="General">
                  <c:v>49.9</c:v>
                </c:pt>
                <c:pt idx="12" formatCode="General">
                  <c:v>49.9</c:v>
                </c:pt>
                <c:pt idx="13" formatCode="General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AE-4FBB-990E-CB35DEEBE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719007"/>
        <c:axId val="1229945375"/>
      </c:lineChart>
      <c:dateAx>
        <c:axId val="1249719007"/>
        <c:scaling>
          <c:orientation val="minMax"/>
        </c:scaling>
        <c:delete val="0"/>
        <c:axPos val="b"/>
        <c:numFmt formatCode="yyyy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9945375"/>
        <c:crosses val="autoZero"/>
        <c:auto val="1"/>
        <c:lblOffset val="100"/>
        <c:baseTimeUnit val="years"/>
      </c:dateAx>
      <c:valAx>
        <c:axId val="1229945375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6C0CB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Net emissions, MtCO</a:t>
                </a:r>
                <a:r>
                  <a:rPr lang="en-US" sz="1100" b="1" baseline="-25000"/>
                  <a:t>2</a:t>
                </a:r>
                <a:r>
                  <a:rPr lang="en-US" sz="1100" b="1"/>
                  <a:t>e</a:t>
                </a:r>
              </a:p>
            </c:rich>
          </c:tx>
          <c:layout>
            <c:manualLayout>
              <c:xMode val="edge"/>
              <c:yMode val="edge"/>
              <c:x val="1.3398150022002004E-2"/>
              <c:y val="0.199260657073038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9719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171986029204669E-3"/>
          <c:y val="0.88622833333333328"/>
          <c:w val="0.96562559131126913"/>
          <c:h val="0.11377165354330708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>
      <a:noFill/>
    </a:ln>
    <a:effectLst/>
  </c:spPr>
  <c:txPr>
    <a:bodyPr/>
    <a:lstStyle/>
    <a:p>
      <a:pPr>
        <a:defRPr sz="900">
          <a:solidFill>
            <a:srgbClr val="00206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'TechAnnex - Figures'!$I$54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00ACD3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ACD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E9-4F94-A3F5-0F6B2913137D}"/>
              </c:ext>
            </c:extLst>
          </c:dPt>
          <c:cat>
            <c:numRef>
              <c:f>'TechAnnex - Figures'!$J$53:$P$53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'TechAnnex - Figures'!$J$54:$P$54</c:f>
              <c:numCache>
                <c:formatCode>0.00</c:formatCode>
                <c:ptCount val="7"/>
                <c:pt idx="0">
                  <c:v>0.32262623722900752</c:v>
                </c:pt>
                <c:pt idx="1">
                  <c:v>-0.47126659382135405</c:v>
                </c:pt>
                <c:pt idx="2">
                  <c:v>-1.4520072818700756</c:v>
                </c:pt>
                <c:pt idx="3">
                  <c:v>0.65427785408699857</c:v>
                </c:pt>
                <c:pt idx="4">
                  <c:v>-0.16069479767384473</c:v>
                </c:pt>
                <c:pt idx="5">
                  <c:v>0.4697382509051149</c:v>
                </c:pt>
                <c:pt idx="6">
                  <c:v>-4.2599999999998542E-2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E9-4F94-A3F5-0F6B2913137D}"/>
            </c:ext>
          </c:extLst>
        </c:ser>
        <c:ser>
          <c:idx val="1"/>
          <c:order val="1"/>
          <c:tx>
            <c:strRef>
              <c:f>'TechAnnex - Figures'!$I$55</c:f>
              <c:strCache>
                <c:ptCount val="1"/>
                <c:pt idx="0">
                  <c:v>Energy and industry</c:v>
                </c:pt>
              </c:strCache>
            </c:strRef>
          </c:tx>
          <c:spPr>
            <a:solidFill>
              <a:srgbClr val="EF4D7F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EF4D7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E9-4F94-A3F5-0F6B2913137D}"/>
              </c:ext>
            </c:extLst>
          </c:dPt>
          <c:cat>
            <c:numRef>
              <c:f>'TechAnnex - Figures'!$J$53:$P$53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'TechAnnex - Figures'!$J$55:$P$55</c:f>
              <c:numCache>
                <c:formatCode>0.00</c:formatCode>
                <c:ptCount val="7"/>
                <c:pt idx="0">
                  <c:v>-0.35765063040178574</c:v>
                </c:pt>
                <c:pt idx="1">
                  <c:v>1.4445880116494954</c:v>
                </c:pt>
                <c:pt idx="2">
                  <c:v>-1.1295403068312952</c:v>
                </c:pt>
                <c:pt idx="3">
                  <c:v>-0.13678323847927459</c:v>
                </c:pt>
                <c:pt idx="4">
                  <c:v>-2.3981382994124472</c:v>
                </c:pt>
                <c:pt idx="5">
                  <c:v>-0.76174871205695305</c:v>
                </c:pt>
                <c:pt idx="6">
                  <c:v>5.8999999999996361E-2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E9-4F94-A3F5-0F6B2913137D}"/>
            </c:ext>
          </c:extLst>
        </c:ser>
        <c:ser>
          <c:idx val="2"/>
          <c:order val="2"/>
          <c:tx>
            <c:strRef>
              <c:f>'TechAnnex - Figures'!$I$56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69C17A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69C17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E9-4F94-A3F5-0F6B2913137D}"/>
              </c:ext>
            </c:extLst>
          </c:dPt>
          <c:cat>
            <c:numRef>
              <c:f>'TechAnnex - Figures'!$J$53:$P$53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'TechAnnex - Figures'!$J$56:$P$56</c:f>
              <c:numCache>
                <c:formatCode>0.00</c:formatCode>
                <c:ptCount val="7"/>
                <c:pt idx="0">
                  <c:v>0.26276991029796043</c:v>
                </c:pt>
                <c:pt idx="1">
                  <c:v>0.20932262730962248</c:v>
                </c:pt>
                <c:pt idx="2">
                  <c:v>-9.5533107595678304E-2</c:v>
                </c:pt>
                <c:pt idx="3">
                  <c:v>-0.14563693137462541</c:v>
                </c:pt>
                <c:pt idx="4">
                  <c:v>-1.1941843704185957</c:v>
                </c:pt>
                <c:pt idx="5">
                  <c:v>-0.90843139285532382</c:v>
                </c:pt>
                <c:pt idx="6">
                  <c:v>-0.77660000000000584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E9-4F94-A3F5-0F6B2913137D}"/>
            </c:ext>
          </c:extLst>
        </c:ser>
        <c:ser>
          <c:idx val="3"/>
          <c:order val="3"/>
          <c:tx>
            <c:strRef>
              <c:f>'TechAnnex - Figures'!$I$57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9E76B4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9E76B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E9-4F94-A3F5-0F6B2913137D}"/>
              </c:ext>
            </c:extLst>
          </c:dPt>
          <c:cat>
            <c:numRef>
              <c:f>'TechAnnex - Figures'!$J$53:$P$53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'TechAnnex - Figures'!$J$57:$P$57</c:f>
              <c:numCache>
                <c:formatCode>0.00</c:formatCode>
                <c:ptCount val="7"/>
                <c:pt idx="0">
                  <c:v>-4.7972264340966832E-2</c:v>
                </c:pt>
                <c:pt idx="1">
                  <c:v>-3.5641094852139302E-2</c:v>
                </c:pt>
                <c:pt idx="2">
                  <c:v>-3.8532575294275832E-2</c:v>
                </c:pt>
                <c:pt idx="3">
                  <c:v>-4.4121216311909392E-2</c:v>
                </c:pt>
                <c:pt idx="4">
                  <c:v>-3.9461888345028909E-2</c:v>
                </c:pt>
                <c:pt idx="5">
                  <c:v>-2.0462284811746941E-2</c:v>
                </c:pt>
                <c:pt idx="6">
                  <c:v>-1.4E-2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E9-4F94-A3F5-0F6B2913137D}"/>
            </c:ext>
          </c:extLst>
        </c:ser>
        <c:ser>
          <c:idx val="4"/>
          <c:order val="4"/>
          <c:tx>
            <c:strRef>
              <c:f>'TechAnnex - Figures'!$I$58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rgbClr val="A6C0CB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A6C0C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2E9-4F94-A3F5-0F6B2913137D}"/>
              </c:ext>
            </c:extLst>
          </c:dPt>
          <c:cat>
            <c:numRef>
              <c:f>'TechAnnex - Figures'!$J$53:$P$53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'TechAnnex - Figures'!$J$58:$P$58</c:f>
              <c:numCache>
                <c:formatCode>0.00</c:formatCode>
                <c:ptCount val="7"/>
                <c:pt idx="0">
                  <c:v>5.7759385704365056E-2</c:v>
                </c:pt>
                <c:pt idx="1">
                  <c:v>3.1654335850958205E-2</c:v>
                </c:pt>
                <c:pt idx="2">
                  <c:v>2.7805810533281829E-2</c:v>
                </c:pt>
                <c:pt idx="3">
                  <c:v>0.16857167786430091</c:v>
                </c:pt>
                <c:pt idx="4">
                  <c:v>-9.7524324041223284E-2</c:v>
                </c:pt>
                <c:pt idx="5">
                  <c:v>-0.3454232117558711</c:v>
                </c:pt>
                <c:pt idx="6">
                  <c:v>-6.4000000000000001E-2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2E9-4F94-A3F5-0F6B29131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72787664"/>
        <c:axId val="1738608640"/>
      </c:barChart>
      <c:lineChart>
        <c:grouping val="standard"/>
        <c:varyColors val="0"/>
        <c:ser>
          <c:idx val="5"/>
          <c:order val="5"/>
          <c:tx>
            <c:strRef>
              <c:f>'TechAnnex - Figures'!$I$59</c:f>
              <c:strCache>
                <c:ptCount val="1"/>
                <c:pt idx="0">
                  <c:v>Gross emissions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19050">
                <a:solidFill>
                  <a:schemeClr val="accent3"/>
                </a:solidFill>
              </a:ln>
              <a:effectLst/>
            </c:spPr>
          </c:marker>
          <c:cat>
            <c:numRef>
              <c:f>'TechAnnex - Figures'!$J$53:$P$53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'TechAnnex - Figures'!$J$59:$P$59</c:f>
              <c:numCache>
                <c:formatCode>0.00</c:formatCode>
                <c:ptCount val="7"/>
                <c:pt idx="0">
                  <c:v>0.23753263848858044</c:v>
                </c:pt>
                <c:pt idx="1">
                  <c:v>1.1786572861365827</c:v>
                </c:pt>
                <c:pt idx="2">
                  <c:v>-2.6878074610580431</c:v>
                </c:pt>
                <c:pt idx="3">
                  <c:v>0.4963081457854901</c:v>
                </c:pt>
                <c:pt idx="4">
                  <c:v>-3.8900036798911395</c:v>
                </c:pt>
                <c:pt idx="5">
                  <c:v>-1.5663273505747799</c:v>
                </c:pt>
                <c:pt idx="6">
                  <c:v>-0.83819999999999706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E9-4F94-A3F5-0F6B29131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787664"/>
        <c:axId val="1738608640"/>
      </c:lineChart>
      <c:catAx>
        <c:axId val="37278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608640"/>
        <c:crosses val="autoZero"/>
        <c:auto val="1"/>
        <c:lblAlgn val="ctr"/>
        <c:lblOffset val="100"/>
        <c:noMultiLvlLbl val="0"/>
      </c:catAx>
      <c:valAx>
        <c:axId val="17386086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MtCO</a:t>
                </a:r>
                <a:r>
                  <a:rPr lang="en-NZ" b="1" baseline="-25000"/>
                  <a:t>2</a:t>
                </a:r>
                <a:r>
                  <a:rPr lang="en-NZ" b="1"/>
                  <a:t>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787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87799848309845"/>
          <c:y val="4.1446625440106952E-2"/>
          <c:w val="0.83940374863057499"/>
          <c:h val="0.59684448497847697"/>
        </c:manualLayout>
      </c:layout>
      <c:areaChart>
        <c:grouping val="stacked"/>
        <c:varyColors val="0"/>
        <c:ser>
          <c:idx val="0"/>
          <c:order val="0"/>
          <c:tx>
            <c:strRef>
              <c:f>'TechAnnex - Figures'!$I$76</c:f>
              <c:strCache>
                <c:ptCount val="1"/>
                <c:pt idx="0">
                  <c:v>Metals</c:v>
                </c:pt>
              </c:strCache>
            </c:strRef>
          </c:tx>
          <c:spPr>
            <a:solidFill>
              <a:srgbClr val="0061A3"/>
            </a:solidFill>
            <a:ln>
              <a:noFill/>
            </a:ln>
            <a:effectLst/>
          </c:spPr>
          <c:cat>
            <c:numRef>
              <c:f>'TechAnnex - Figures'!$J$75:$AQ$75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Figures'!$J$76:$AQ$76</c:f>
              <c:numCache>
                <c:formatCode>_-* #,##0.0_-;\-* #,##0.0_-;_-* "-"??_-;_-@_-</c:formatCode>
                <c:ptCount val="34"/>
                <c:pt idx="0">
                  <c:v>2.7326318516342947</c:v>
                </c:pt>
                <c:pt idx="1">
                  <c:v>2.8693268585886491</c:v>
                </c:pt>
                <c:pt idx="2">
                  <c:v>2.491025971468007</c:v>
                </c:pt>
                <c:pt idx="3">
                  <c:v>2.3504181911799917</c:v>
                </c:pt>
                <c:pt idx="4">
                  <c:v>2.2173959537735373</c:v>
                </c:pt>
                <c:pt idx="5">
                  <c:v>2.2256718937202393</c:v>
                </c:pt>
                <c:pt idx="6">
                  <c:v>2.3608035015702522</c:v>
                </c:pt>
                <c:pt idx="7">
                  <c:v>2.1698313043933282</c:v>
                </c:pt>
                <c:pt idx="8">
                  <c:v>2.1624247252652551</c:v>
                </c:pt>
                <c:pt idx="9">
                  <c:v>2.2257931539114177</c:v>
                </c:pt>
                <c:pt idx="10">
                  <c:v>2.1941331528311303</c:v>
                </c:pt>
                <c:pt idx="11">
                  <c:v>2.288249666466474</c:v>
                </c:pt>
                <c:pt idx="12">
                  <c:v>2.2716684927478914</c:v>
                </c:pt>
                <c:pt idx="13">
                  <c:v>2.5142268202668978</c:v>
                </c:pt>
                <c:pt idx="14">
                  <c:v>2.5312943797639611</c:v>
                </c:pt>
                <c:pt idx="15">
                  <c:v>2.445146778169097</c:v>
                </c:pt>
                <c:pt idx="16">
                  <c:v>2.4595305107351311</c:v>
                </c:pt>
                <c:pt idx="17">
                  <c:v>2.4584381986621908</c:v>
                </c:pt>
                <c:pt idx="18">
                  <c:v>2.2707924576149443</c:v>
                </c:pt>
                <c:pt idx="19">
                  <c:v>2.1778194738264025</c:v>
                </c:pt>
                <c:pt idx="20">
                  <c:v>2.482722252197358</c:v>
                </c:pt>
                <c:pt idx="21">
                  <c:v>2.4558338329204288</c:v>
                </c:pt>
                <c:pt idx="22">
                  <c:v>2.4043261100325126</c:v>
                </c:pt>
                <c:pt idx="23">
                  <c:v>2.5410533668373598</c:v>
                </c:pt>
                <c:pt idx="24">
                  <c:v>2.5471245332549044</c:v>
                </c:pt>
                <c:pt idx="25">
                  <c:v>2.5205492647737326</c:v>
                </c:pt>
                <c:pt idx="26">
                  <c:v>2.4509565376627629</c:v>
                </c:pt>
                <c:pt idx="27">
                  <c:v>2.5333579202661718</c:v>
                </c:pt>
                <c:pt idx="28">
                  <c:v>2.4668817755993313</c:v>
                </c:pt>
                <c:pt idx="29">
                  <c:v>2.4933479006933243</c:v>
                </c:pt>
                <c:pt idx="30">
                  <c:v>2.3633138976581867</c:v>
                </c:pt>
                <c:pt idx="31">
                  <c:v>2.4444003484603098</c:v>
                </c:pt>
                <c:pt idx="32">
                  <c:v>2.315368353772949</c:v>
                </c:pt>
                <c:pt idx="33">
                  <c:v>2.2401321152182945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F-4CAD-A76C-B093B8008539}"/>
            </c:ext>
          </c:extLst>
        </c:ser>
        <c:ser>
          <c:idx val="1"/>
          <c:order val="1"/>
          <c:tx>
            <c:strRef>
              <c:f>'TechAnnex - Figures'!$I$77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'TechAnnex - Figures'!$J$75:$AQ$75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Figures'!$J$77:$AQ$77</c:f>
              <c:numCache>
                <c:formatCode>_-* #,##0.0_-;\-* #,##0.0_-;_-* "-"??_-;_-@_-</c:formatCode>
                <c:ptCount val="34"/>
                <c:pt idx="0">
                  <c:v>0.74231957610126553</c:v>
                </c:pt>
                <c:pt idx="1">
                  <c:v>1.1654877965822559</c:v>
                </c:pt>
                <c:pt idx="2">
                  <c:v>0.95866416004633537</c:v>
                </c:pt>
                <c:pt idx="3">
                  <c:v>1.0578910259744214</c:v>
                </c:pt>
                <c:pt idx="4">
                  <c:v>1.3886352114367888</c:v>
                </c:pt>
                <c:pt idx="5">
                  <c:v>1.629890515419584</c:v>
                </c:pt>
                <c:pt idx="6">
                  <c:v>1.996119524734026</c:v>
                </c:pt>
                <c:pt idx="7">
                  <c:v>2.1597659845495056</c:v>
                </c:pt>
                <c:pt idx="8">
                  <c:v>2.0466663515713241</c:v>
                </c:pt>
                <c:pt idx="9">
                  <c:v>2.2135964169714786</c:v>
                </c:pt>
                <c:pt idx="10">
                  <c:v>2.4922255256689345</c:v>
                </c:pt>
                <c:pt idx="11">
                  <c:v>2.3360159359508437</c:v>
                </c:pt>
                <c:pt idx="12">
                  <c:v>2.589224913194887</c:v>
                </c:pt>
                <c:pt idx="13">
                  <c:v>1.4840011228772418</c:v>
                </c:pt>
                <c:pt idx="14">
                  <c:v>1.3189339095011239</c:v>
                </c:pt>
                <c:pt idx="15">
                  <c:v>0.70326111186781959</c:v>
                </c:pt>
                <c:pt idx="16">
                  <c:v>0.77634225791675338</c:v>
                </c:pt>
                <c:pt idx="17">
                  <c:v>0.78510174230366647</c:v>
                </c:pt>
                <c:pt idx="18">
                  <c:v>0.92802664520890565</c:v>
                </c:pt>
                <c:pt idx="19">
                  <c:v>1.2268063690776432</c:v>
                </c:pt>
                <c:pt idx="20">
                  <c:v>1.2231003508883422</c:v>
                </c:pt>
                <c:pt idx="21">
                  <c:v>1.2066869639377777</c:v>
                </c:pt>
                <c:pt idx="22">
                  <c:v>1.405666598834509</c:v>
                </c:pt>
                <c:pt idx="23">
                  <c:v>1.7377778962039228</c:v>
                </c:pt>
                <c:pt idx="24">
                  <c:v>2.4300428193543531</c:v>
                </c:pt>
                <c:pt idx="25">
                  <c:v>2.153371906646218</c:v>
                </c:pt>
                <c:pt idx="26">
                  <c:v>2.3231100781288898</c:v>
                </c:pt>
                <c:pt idx="27">
                  <c:v>2.0728612670277036</c:v>
                </c:pt>
                <c:pt idx="28">
                  <c:v>1.7890743306259549</c:v>
                </c:pt>
                <c:pt idx="29">
                  <c:v>1.9535696471789328</c:v>
                </c:pt>
                <c:pt idx="30">
                  <c:v>1.813544773695394</c:v>
                </c:pt>
                <c:pt idx="31">
                  <c:v>1.4324656004819358</c:v>
                </c:pt>
                <c:pt idx="32">
                  <c:v>1.3861905769331602</c:v>
                </c:pt>
                <c:pt idx="33">
                  <c:v>1.4353130501850071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F-4CAD-A76C-B093B8008539}"/>
            </c:ext>
          </c:extLst>
        </c:ser>
        <c:ser>
          <c:idx val="2"/>
          <c:order val="2"/>
          <c:tx>
            <c:strRef>
              <c:f>'TechAnnex - Figures'!$I$78</c:f>
              <c:strCache>
                <c:ptCount val="1"/>
                <c:pt idx="0">
                  <c:v>Pulp, paper and print</c:v>
                </c:pt>
              </c:strCache>
            </c:strRef>
          </c:tx>
          <c:spPr>
            <a:solidFill>
              <a:srgbClr val="5CC3BF"/>
            </a:solidFill>
            <a:ln>
              <a:noFill/>
            </a:ln>
            <a:effectLst/>
          </c:spPr>
          <c:cat>
            <c:numRef>
              <c:f>'TechAnnex - Figures'!$J$75:$AQ$75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Figures'!$J$78:$AQ$78</c:f>
              <c:numCache>
                <c:formatCode>_-* #,##0.0_-;\-* #,##0.0_-;_-* "-"??_-;_-@_-</c:formatCode>
                <c:ptCount val="34"/>
                <c:pt idx="0">
                  <c:v>0.56180479730192168</c:v>
                </c:pt>
                <c:pt idx="1">
                  <c:v>0.54805830096800889</c:v>
                </c:pt>
                <c:pt idx="2">
                  <c:v>0.54067072329391452</c:v>
                </c:pt>
                <c:pt idx="3">
                  <c:v>0.52355652197260427</c:v>
                </c:pt>
                <c:pt idx="4">
                  <c:v>0.55671800250562942</c:v>
                </c:pt>
                <c:pt idx="5">
                  <c:v>0.58201181463367924</c:v>
                </c:pt>
                <c:pt idx="6">
                  <c:v>0.58422302293148098</c:v>
                </c:pt>
                <c:pt idx="7">
                  <c:v>0.58116453984370753</c:v>
                </c:pt>
                <c:pt idx="8">
                  <c:v>0.55939319812891175</c:v>
                </c:pt>
                <c:pt idx="9">
                  <c:v>0.60430861100361977</c:v>
                </c:pt>
                <c:pt idx="10">
                  <c:v>0.64989348131847358</c:v>
                </c:pt>
                <c:pt idx="11">
                  <c:v>0.6343429703728547</c:v>
                </c:pt>
                <c:pt idx="12">
                  <c:v>0.56786051828577</c:v>
                </c:pt>
                <c:pt idx="13">
                  <c:v>0.50902409584535346</c:v>
                </c:pt>
                <c:pt idx="14">
                  <c:v>0.62201191605382</c:v>
                </c:pt>
                <c:pt idx="15">
                  <c:v>0.60375472330152358</c:v>
                </c:pt>
                <c:pt idx="16">
                  <c:v>0.60893791349416826</c:v>
                </c:pt>
                <c:pt idx="17">
                  <c:v>0.60987611395800867</c:v>
                </c:pt>
                <c:pt idx="18">
                  <c:v>0.55782557235131813</c:v>
                </c:pt>
                <c:pt idx="19">
                  <c:v>0.495933892546774</c:v>
                </c:pt>
                <c:pt idx="20">
                  <c:v>0.49337355923084247</c:v>
                </c:pt>
                <c:pt idx="21">
                  <c:v>0.50462818705794521</c:v>
                </c:pt>
                <c:pt idx="22">
                  <c:v>0.53977832942385451</c:v>
                </c:pt>
                <c:pt idx="23">
                  <c:v>0.47352920212983618</c:v>
                </c:pt>
                <c:pt idx="24">
                  <c:v>0.47139167596573234</c:v>
                </c:pt>
                <c:pt idx="25">
                  <c:v>0.46058130326104213</c:v>
                </c:pt>
                <c:pt idx="26">
                  <c:v>0.47146397288994807</c:v>
                </c:pt>
                <c:pt idx="27">
                  <c:v>0.53489251617945588</c:v>
                </c:pt>
                <c:pt idx="28">
                  <c:v>0.50937375833748821</c:v>
                </c:pt>
                <c:pt idx="29">
                  <c:v>0.5002348458224547</c:v>
                </c:pt>
                <c:pt idx="30">
                  <c:v>0.44931563672320862</c:v>
                </c:pt>
                <c:pt idx="31">
                  <c:v>0.42229003432132056</c:v>
                </c:pt>
                <c:pt idx="32">
                  <c:v>0.40201120346797425</c:v>
                </c:pt>
                <c:pt idx="33">
                  <c:v>0.38709635829214956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BF-4CAD-A76C-B093B8008539}"/>
            </c:ext>
          </c:extLst>
        </c:ser>
        <c:ser>
          <c:idx val="3"/>
          <c:order val="3"/>
          <c:tx>
            <c:strRef>
              <c:f>'TechAnnex - Figures'!$I$79</c:f>
              <c:strCache>
                <c:ptCount val="1"/>
                <c:pt idx="0">
                  <c:v>Food processing, beverages and tobacco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'TechAnnex - Figures'!$J$75:$AQ$75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Figures'!$J$79:$AQ$79</c:f>
              <c:numCache>
                <c:formatCode>_-* #,##0.0_-;\-* #,##0.0_-;_-* "-"??_-;_-@_-</c:formatCode>
                <c:ptCount val="34"/>
                <c:pt idx="0">
                  <c:v>1.6717232200306131</c:v>
                </c:pt>
                <c:pt idx="1">
                  <c:v>1.693519969679611</c:v>
                </c:pt>
                <c:pt idx="2">
                  <c:v>1.8147977173044991</c:v>
                </c:pt>
                <c:pt idx="3">
                  <c:v>1.6593608213706896</c:v>
                </c:pt>
                <c:pt idx="4">
                  <c:v>1.74610769378495</c:v>
                </c:pt>
                <c:pt idx="5">
                  <c:v>1.7746650800746493</c:v>
                </c:pt>
                <c:pt idx="6">
                  <c:v>1.7926905369301325</c:v>
                </c:pt>
                <c:pt idx="7">
                  <c:v>1.8298884141664669</c:v>
                </c:pt>
                <c:pt idx="8">
                  <c:v>1.8155976839826196</c:v>
                </c:pt>
                <c:pt idx="9">
                  <c:v>1.6083201829217304</c:v>
                </c:pt>
                <c:pt idx="10">
                  <c:v>1.6735786801422154</c:v>
                </c:pt>
                <c:pt idx="11">
                  <c:v>1.7042575875899602</c:v>
                </c:pt>
                <c:pt idx="12">
                  <c:v>1.7943640840969788</c:v>
                </c:pt>
                <c:pt idx="13">
                  <c:v>1.8334322837603547</c:v>
                </c:pt>
                <c:pt idx="14">
                  <c:v>1.960155797103281</c:v>
                </c:pt>
                <c:pt idx="15">
                  <c:v>1.9703693912643445</c:v>
                </c:pt>
                <c:pt idx="16">
                  <c:v>1.932089976573399</c:v>
                </c:pt>
                <c:pt idx="17">
                  <c:v>2.1613105104038466</c:v>
                </c:pt>
                <c:pt idx="18">
                  <c:v>2.0519509312443027</c:v>
                </c:pt>
                <c:pt idx="19">
                  <c:v>1.9321075354625468</c:v>
                </c:pt>
                <c:pt idx="20">
                  <c:v>2.369763060338026</c:v>
                </c:pt>
                <c:pt idx="21">
                  <c:v>2.3202425802429105</c:v>
                </c:pt>
                <c:pt idx="22">
                  <c:v>2.5260452274776162</c:v>
                </c:pt>
                <c:pt idx="23">
                  <c:v>2.3937854793146882</c:v>
                </c:pt>
                <c:pt idx="24">
                  <c:v>2.6928020854016173</c:v>
                </c:pt>
                <c:pt idx="25">
                  <c:v>2.9875811280964926</c:v>
                </c:pt>
                <c:pt idx="26">
                  <c:v>2.7334468921713899</c:v>
                </c:pt>
                <c:pt idx="27">
                  <c:v>2.7613288521254948</c:v>
                </c:pt>
                <c:pt idx="28">
                  <c:v>3.0374672828743319</c:v>
                </c:pt>
                <c:pt idx="29">
                  <c:v>3.1077766295583422</c:v>
                </c:pt>
                <c:pt idx="30">
                  <c:v>2.8855622240367897</c:v>
                </c:pt>
                <c:pt idx="31">
                  <c:v>2.8099906494244964</c:v>
                </c:pt>
                <c:pt idx="32">
                  <c:v>2.6913090817597665</c:v>
                </c:pt>
                <c:pt idx="33">
                  <c:v>2.7031615532320656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BF-4CAD-A76C-B093B8008539}"/>
            </c:ext>
          </c:extLst>
        </c:ser>
        <c:ser>
          <c:idx val="4"/>
          <c:order val="4"/>
          <c:tx>
            <c:strRef>
              <c:f>'TechAnnex - Figures'!$I$80</c:f>
              <c:strCache>
                <c:ptCount val="1"/>
                <c:pt idx="0">
                  <c:v>Minerals</c:v>
                </c:pt>
              </c:strCache>
            </c:strRef>
          </c:tx>
          <c:spPr>
            <a:solidFill>
              <a:srgbClr val="EF4E7E"/>
            </a:solidFill>
            <a:ln>
              <a:noFill/>
            </a:ln>
            <a:effectLst/>
          </c:spPr>
          <c:cat>
            <c:numRef>
              <c:f>'TechAnnex - Figures'!$J$75:$AQ$75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Figures'!$J$80:$AQ$80</c:f>
              <c:numCache>
                <c:formatCode>_-* #,##0.0_-;\-* #,##0.0_-;_-* "-"??_-;_-@_-</c:formatCode>
                <c:ptCount val="34"/>
                <c:pt idx="0">
                  <c:v>1.0579600069416857</c:v>
                </c:pt>
                <c:pt idx="1">
                  <c:v>0.96716755009232624</c:v>
                </c:pt>
                <c:pt idx="2">
                  <c:v>0.92889025670293213</c:v>
                </c:pt>
                <c:pt idx="3">
                  <c:v>1.1003444886193614</c:v>
                </c:pt>
                <c:pt idx="4">
                  <c:v>1.1351248090665809</c:v>
                </c:pt>
                <c:pt idx="5">
                  <c:v>1.2757147883809876</c:v>
                </c:pt>
                <c:pt idx="6">
                  <c:v>1.1970408652569877</c:v>
                </c:pt>
                <c:pt idx="7">
                  <c:v>1.2821506112496581</c:v>
                </c:pt>
                <c:pt idx="8">
                  <c:v>1.2031304982052733</c:v>
                </c:pt>
                <c:pt idx="9">
                  <c:v>1.2961259484174765</c:v>
                </c:pt>
                <c:pt idx="10">
                  <c:v>1.2943420683234803</c:v>
                </c:pt>
                <c:pt idx="11">
                  <c:v>1.2821814848944182</c:v>
                </c:pt>
                <c:pt idx="12">
                  <c:v>1.2838807637811469</c:v>
                </c:pt>
                <c:pt idx="13">
                  <c:v>1.2863345460952904</c:v>
                </c:pt>
                <c:pt idx="14">
                  <c:v>1.2677411385146287</c:v>
                </c:pt>
                <c:pt idx="15">
                  <c:v>1.4007645445288783</c:v>
                </c:pt>
                <c:pt idx="16">
                  <c:v>1.3242933435490536</c:v>
                </c:pt>
                <c:pt idx="17">
                  <c:v>1.5935087762372713</c:v>
                </c:pt>
                <c:pt idx="18">
                  <c:v>1.4602894498410066</c:v>
                </c:pt>
                <c:pt idx="19">
                  <c:v>1.2206494822359881</c:v>
                </c:pt>
                <c:pt idx="20">
                  <c:v>1.2208562135892469</c:v>
                </c:pt>
                <c:pt idx="21">
                  <c:v>1.1631404898131661</c:v>
                </c:pt>
                <c:pt idx="22">
                  <c:v>1.2038082253787741</c:v>
                </c:pt>
                <c:pt idx="23">
                  <c:v>1.4908584402992233</c:v>
                </c:pt>
                <c:pt idx="24">
                  <c:v>1.4593947040124284</c:v>
                </c:pt>
                <c:pt idx="25">
                  <c:v>1.4578997681789596</c:v>
                </c:pt>
                <c:pt idx="26">
                  <c:v>1.16236923737098</c:v>
                </c:pt>
                <c:pt idx="27">
                  <c:v>1.1129007856094395</c:v>
                </c:pt>
                <c:pt idx="28">
                  <c:v>1.0785290021524809</c:v>
                </c:pt>
                <c:pt idx="29">
                  <c:v>1.1903965096115412</c:v>
                </c:pt>
                <c:pt idx="30">
                  <c:v>0.81903952255942003</c:v>
                </c:pt>
                <c:pt idx="31">
                  <c:v>0.92540405975691786</c:v>
                </c:pt>
                <c:pt idx="32">
                  <c:v>0.99453794938313766</c:v>
                </c:pt>
                <c:pt idx="33">
                  <c:v>0.8936846103590278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BF-4CAD-A76C-B093B8008539}"/>
            </c:ext>
          </c:extLst>
        </c:ser>
        <c:ser>
          <c:idx val="5"/>
          <c:order val="5"/>
          <c:tx>
            <c:strRef>
              <c:f>'TechAnnex - Figures'!$I$81</c:f>
              <c:strCache>
                <c:ptCount val="1"/>
                <c:pt idx="0">
                  <c:v>Agriculture/forestry/fishing</c:v>
                </c:pt>
              </c:strCache>
            </c:strRef>
          </c:tx>
          <c:spPr>
            <a:solidFill>
              <a:srgbClr val="FEA54A"/>
            </a:solidFill>
            <a:ln>
              <a:noFill/>
            </a:ln>
            <a:effectLst/>
          </c:spPr>
          <c:cat>
            <c:numRef>
              <c:f>'TechAnnex - Figures'!$J$75:$AQ$75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Figures'!$J$81:$AQ$81</c:f>
              <c:numCache>
                <c:formatCode>_-* #,##0.0_-;\-* #,##0.0_-;_-* "-"??_-;_-@_-</c:formatCode>
                <c:ptCount val="34"/>
                <c:pt idx="0">
                  <c:v>1.238189339023922</c:v>
                </c:pt>
                <c:pt idx="1">
                  <c:v>1.1212852637889368</c:v>
                </c:pt>
                <c:pt idx="2">
                  <c:v>1.225759953546957</c:v>
                </c:pt>
                <c:pt idx="3">
                  <c:v>1.2432136678366106</c:v>
                </c:pt>
                <c:pt idx="4">
                  <c:v>1.3180933629984926</c:v>
                </c:pt>
                <c:pt idx="5">
                  <c:v>1.3932896870178899</c:v>
                </c:pt>
                <c:pt idx="6">
                  <c:v>1.4322996937510217</c:v>
                </c:pt>
                <c:pt idx="7">
                  <c:v>1.5242632018921276</c:v>
                </c:pt>
                <c:pt idx="8">
                  <c:v>1.574799050751202</c:v>
                </c:pt>
                <c:pt idx="9">
                  <c:v>1.6105118634824465</c:v>
                </c:pt>
                <c:pt idx="10">
                  <c:v>1.5494166388795858</c:v>
                </c:pt>
                <c:pt idx="11">
                  <c:v>1.5657112939305065</c:v>
                </c:pt>
                <c:pt idx="12">
                  <c:v>1.7101193909888881</c:v>
                </c:pt>
                <c:pt idx="13">
                  <c:v>1.7894506553939575</c:v>
                </c:pt>
                <c:pt idx="14">
                  <c:v>1.6316299384677861</c:v>
                </c:pt>
                <c:pt idx="15">
                  <c:v>1.8083819972979946</c:v>
                </c:pt>
                <c:pt idx="16">
                  <c:v>1.8415938238280911</c:v>
                </c:pt>
                <c:pt idx="17">
                  <c:v>1.7693784212901749</c:v>
                </c:pt>
                <c:pt idx="18">
                  <c:v>1.6858471021589143</c:v>
                </c:pt>
                <c:pt idx="19">
                  <c:v>1.4640192311756199</c:v>
                </c:pt>
                <c:pt idx="20">
                  <c:v>1.3416352971011372</c:v>
                </c:pt>
                <c:pt idx="21">
                  <c:v>1.4670342275360921</c:v>
                </c:pt>
                <c:pt idx="22">
                  <c:v>1.6662449115784037</c:v>
                </c:pt>
                <c:pt idx="23">
                  <c:v>1.7525686852327227</c:v>
                </c:pt>
                <c:pt idx="24">
                  <c:v>1.5982359183031867</c:v>
                </c:pt>
                <c:pt idx="25">
                  <c:v>1.4753352050955109</c:v>
                </c:pt>
                <c:pt idx="26">
                  <c:v>1.3995903767520923</c:v>
                </c:pt>
                <c:pt idx="27">
                  <c:v>1.3863410443435631</c:v>
                </c:pt>
                <c:pt idx="28">
                  <c:v>1.3780536910966024</c:v>
                </c:pt>
                <c:pt idx="29">
                  <c:v>1.6582243047638219</c:v>
                </c:pt>
                <c:pt idx="30">
                  <c:v>1.6232630964090911</c:v>
                </c:pt>
                <c:pt idx="31">
                  <c:v>1.5057248167448443</c:v>
                </c:pt>
                <c:pt idx="32">
                  <c:v>1.3743737175198971</c:v>
                </c:pt>
                <c:pt idx="33">
                  <c:v>1.4157718050548935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BF-4CAD-A76C-B093B8008539}"/>
            </c:ext>
          </c:extLst>
        </c:ser>
        <c:ser>
          <c:idx val="6"/>
          <c:order val="6"/>
          <c:tx>
            <c:strRef>
              <c:f>'TechAnnex - Figures'!$I$82</c:f>
              <c:strCache>
                <c:ptCount val="1"/>
                <c:pt idx="0">
                  <c:v>Other energy emissions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'TechAnnex - Figures'!$J$75:$AQ$75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Figures'!$J$82:$AQ$82</c:f>
              <c:numCache>
                <c:formatCode>_-* #,##0.0_-;\-* #,##0.0_-;_-* "-"??_-;_-@_-</c:formatCode>
                <c:ptCount val="34"/>
                <c:pt idx="0">
                  <c:v>1.336037666086676</c:v>
                </c:pt>
                <c:pt idx="1">
                  <c:v>1.4992885515226955</c:v>
                </c:pt>
                <c:pt idx="2">
                  <c:v>1.5576011992781811</c:v>
                </c:pt>
                <c:pt idx="3">
                  <c:v>1.7392328885418789</c:v>
                </c:pt>
                <c:pt idx="4">
                  <c:v>1.5734370152843675</c:v>
                </c:pt>
                <c:pt idx="5">
                  <c:v>1.3000924656693158</c:v>
                </c:pt>
                <c:pt idx="6">
                  <c:v>1.3307570648142257</c:v>
                </c:pt>
                <c:pt idx="7">
                  <c:v>1.1947414145028701</c:v>
                </c:pt>
                <c:pt idx="8">
                  <c:v>1.110353821601354</c:v>
                </c:pt>
                <c:pt idx="9">
                  <c:v>0.96956319935107582</c:v>
                </c:pt>
                <c:pt idx="10">
                  <c:v>1.132674942853096</c:v>
                </c:pt>
                <c:pt idx="11">
                  <c:v>1.6196228273292448</c:v>
                </c:pt>
                <c:pt idx="12">
                  <c:v>1.6318816546232067</c:v>
                </c:pt>
                <c:pt idx="13">
                  <c:v>2.0740717739715291</c:v>
                </c:pt>
                <c:pt idx="14">
                  <c:v>1.4417016293975202</c:v>
                </c:pt>
                <c:pt idx="15">
                  <c:v>1.2158672968587652</c:v>
                </c:pt>
                <c:pt idx="16">
                  <c:v>1.2893037722910183</c:v>
                </c:pt>
                <c:pt idx="17">
                  <c:v>1.3759592368649569</c:v>
                </c:pt>
                <c:pt idx="18">
                  <c:v>1.4901372557288253</c:v>
                </c:pt>
                <c:pt idx="19">
                  <c:v>1.2803006876266025</c:v>
                </c:pt>
                <c:pt idx="20">
                  <c:v>1.0949128982199954</c:v>
                </c:pt>
                <c:pt idx="21">
                  <c:v>0.98719468132227928</c:v>
                </c:pt>
                <c:pt idx="22">
                  <c:v>0.94386771715781304</c:v>
                </c:pt>
                <c:pt idx="23">
                  <c:v>1.1361868052748478</c:v>
                </c:pt>
                <c:pt idx="24">
                  <c:v>1.0228556235185642</c:v>
                </c:pt>
                <c:pt idx="25">
                  <c:v>0.90598718919567089</c:v>
                </c:pt>
                <c:pt idx="26">
                  <c:v>1.0329517265643433</c:v>
                </c:pt>
                <c:pt idx="27">
                  <c:v>1.1979911805931969</c:v>
                </c:pt>
                <c:pt idx="28">
                  <c:v>1.2384978789987584</c:v>
                </c:pt>
                <c:pt idx="29">
                  <c:v>1.3148106291895019</c:v>
                </c:pt>
                <c:pt idx="30">
                  <c:v>1.1724524467240822</c:v>
                </c:pt>
                <c:pt idx="31">
                  <c:v>1.3255085537260702</c:v>
                </c:pt>
                <c:pt idx="32">
                  <c:v>1.2906598570860754</c:v>
                </c:pt>
                <c:pt idx="33">
                  <c:v>1.2182827700404171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BF-4CAD-A76C-B093B8008539}"/>
            </c:ext>
          </c:extLst>
        </c:ser>
        <c:ser>
          <c:idx val="7"/>
          <c:order val="7"/>
          <c:tx>
            <c:strRef>
              <c:f>'TechAnnex - Figures'!$I$83</c:f>
              <c:strCache>
                <c:ptCount val="1"/>
                <c:pt idx="0">
                  <c:v>Product use category 2F</c:v>
                </c:pt>
              </c:strCache>
            </c:strRef>
          </c:tx>
          <c:spPr>
            <a:solidFill>
              <a:srgbClr val="A6C0CB"/>
            </a:solidFill>
            <a:ln w="25400">
              <a:noFill/>
            </a:ln>
            <a:effectLst/>
          </c:spPr>
          <c:cat>
            <c:numRef>
              <c:f>'TechAnnex - Figures'!$J$75:$AQ$75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Figures'!$J$83:$AQ$83</c:f>
              <c:numCache>
                <c:formatCode>_-* #,##0.0_-;\-* #,##0.0_-;_-* "-"??_-;_-@_-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2.5999999999999998E-4</c:v>
                </c:pt>
                <c:pt idx="3">
                  <c:v>3.8999999999999978E-4</c:v>
                </c:pt>
                <c:pt idx="4">
                  <c:v>1.1821542096799547E-2</c:v>
                </c:pt>
                <c:pt idx="5">
                  <c:v>3.658293199186019E-2</c:v>
                </c:pt>
                <c:pt idx="6">
                  <c:v>8.1029176074552539E-2</c:v>
                </c:pt>
                <c:pt idx="7">
                  <c:v>0.13011918919593232</c:v>
                </c:pt>
                <c:pt idx="8">
                  <c:v>0.17823411766719649</c:v>
                </c:pt>
                <c:pt idx="9">
                  <c:v>0.20919504139268702</c:v>
                </c:pt>
                <c:pt idx="10">
                  <c:v>0.25033633387708565</c:v>
                </c:pt>
                <c:pt idx="11">
                  <c:v>0.30396648611854765</c:v>
                </c:pt>
                <c:pt idx="12">
                  <c:v>0.37172095306556324</c:v>
                </c:pt>
                <c:pt idx="13">
                  <c:v>0.44004560142505161</c:v>
                </c:pt>
                <c:pt idx="14">
                  <c:v>0.54025646896966806</c:v>
                </c:pt>
                <c:pt idx="15">
                  <c:v>0.64830678519472451</c:v>
                </c:pt>
                <c:pt idx="16">
                  <c:v>0.75838609479507035</c:v>
                </c:pt>
                <c:pt idx="17">
                  <c:v>0.82359777506122767</c:v>
                </c:pt>
                <c:pt idx="18">
                  <c:v>0.91311442613155813</c:v>
                </c:pt>
                <c:pt idx="19">
                  <c:v>0.98462671152021408</c:v>
                </c:pt>
                <c:pt idx="20">
                  <c:v>1.0107372254623679</c:v>
                </c:pt>
                <c:pt idx="21">
                  <c:v>1.0580099127240292</c:v>
                </c:pt>
                <c:pt idx="22">
                  <c:v>1.1031210392837549</c:v>
                </c:pt>
                <c:pt idx="23">
                  <c:v>1.1365370129920433</c:v>
                </c:pt>
                <c:pt idx="24">
                  <c:v>1.1759124648329558</c:v>
                </c:pt>
                <c:pt idx="25">
                  <c:v>1.1983090072456415</c:v>
                </c:pt>
                <c:pt idx="26">
                  <c:v>1.2171395700216858</c:v>
                </c:pt>
                <c:pt idx="27">
                  <c:v>1.2522035870964132</c:v>
                </c:pt>
                <c:pt idx="28">
                  <c:v>1.2993109512162044</c:v>
                </c:pt>
                <c:pt idx="29">
                  <c:v>1.3145950710156507</c:v>
                </c:pt>
                <c:pt idx="30">
                  <c:v>1.3429679691905501</c:v>
                </c:pt>
                <c:pt idx="31">
                  <c:v>1.5459944578193565</c:v>
                </c:pt>
                <c:pt idx="32">
                  <c:v>1.43977469659385</c:v>
                </c:pt>
                <c:pt idx="33">
                  <c:v>1.0871256085782799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BF-4CAD-A76C-B093B8008539}"/>
            </c:ext>
          </c:extLst>
        </c:ser>
        <c:ser>
          <c:idx val="8"/>
          <c:order val="8"/>
          <c:tx>
            <c:strRef>
              <c:f>'TechAnnex - Figures'!$I$84</c:f>
              <c:strCache>
                <c:ptCount val="1"/>
                <c:pt idx="0">
                  <c:v>Other process and product use emissions</c:v>
                </c:pt>
              </c:strCache>
            </c:strRef>
          </c:tx>
          <c:spPr>
            <a:solidFill>
              <a:srgbClr val="0B677E"/>
            </a:solidFill>
            <a:ln>
              <a:noFill/>
            </a:ln>
            <a:effectLst/>
          </c:spPr>
          <c:cat>
            <c:numRef>
              <c:f>'TechAnnex - Figures'!$J$75:$AQ$75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Figures'!$J$84:$AQ$84</c:f>
              <c:numCache>
                <c:formatCode>_-* #,##0.0_-;\-* #,##0.0_-;_-* "-"??_-;_-@_-</c:formatCode>
                <c:ptCount val="34"/>
                <c:pt idx="0">
                  <c:v>0.13655705043308999</c:v>
                </c:pt>
                <c:pt idx="1">
                  <c:v>0.13404192246578583</c:v>
                </c:pt>
                <c:pt idx="2">
                  <c:v>0.13962760500026072</c:v>
                </c:pt>
                <c:pt idx="3">
                  <c:v>0.1381641835388186</c:v>
                </c:pt>
                <c:pt idx="4">
                  <c:v>0.13813414020194861</c:v>
                </c:pt>
                <c:pt idx="5">
                  <c:v>0.13903507369294557</c:v>
                </c:pt>
                <c:pt idx="6">
                  <c:v>0.13742137293275919</c:v>
                </c:pt>
                <c:pt idx="7">
                  <c:v>0.1400189758702815</c:v>
                </c:pt>
                <c:pt idx="8">
                  <c:v>0.13135337436046446</c:v>
                </c:pt>
                <c:pt idx="9">
                  <c:v>0.12614275903982053</c:v>
                </c:pt>
                <c:pt idx="10">
                  <c:v>0.11916573821634498</c:v>
                </c:pt>
                <c:pt idx="11">
                  <c:v>0.11634865949029713</c:v>
                </c:pt>
                <c:pt idx="12">
                  <c:v>0.12229464642836288</c:v>
                </c:pt>
                <c:pt idx="13">
                  <c:v>0.12304144588653608</c:v>
                </c:pt>
                <c:pt idx="14">
                  <c:v>0.11662180967459466</c:v>
                </c:pt>
                <c:pt idx="15">
                  <c:v>0.11734714686307825</c:v>
                </c:pt>
                <c:pt idx="16">
                  <c:v>0.10902010666947723</c:v>
                </c:pt>
                <c:pt idx="17">
                  <c:v>0.11483769354146713</c:v>
                </c:pt>
                <c:pt idx="18">
                  <c:v>0.12877245638496485</c:v>
                </c:pt>
                <c:pt idx="19">
                  <c:v>0.13015404383083343</c:v>
                </c:pt>
                <c:pt idx="20">
                  <c:v>0.1343109670204721</c:v>
                </c:pt>
                <c:pt idx="21">
                  <c:v>0.12894637957893723</c:v>
                </c:pt>
                <c:pt idx="22">
                  <c:v>0.13265310835838948</c:v>
                </c:pt>
                <c:pt idx="23">
                  <c:v>0.13817098909100128</c:v>
                </c:pt>
                <c:pt idx="24">
                  <c:v>0.13549824424471749</c:v>
                </c:pt>
                <c:pt idx="25">
                  <c:v>0.14651876465888897</c:v>
                </c:pt>
                <c:pt idx="26">
                  <c:v>0.15819631265937906</c:v>
                </c:pt>
                <c:pt idx="27">
                  <c:v>0.15322484216357316</c:v>
                </c:pt>
                <c:pt idx="28">
                  <c:v>0.17988175241549215</c:v>
                </c:pt>
                <c:pt idx="29">
                  <c:v>0.17830453645810487</c:v>
                </c:pt>
                <c:pt idx="30">
                  <c:v>0.16377531073665724</c:v>
                </c:pt>
                <c:pt idx="31">
                  <c:v>0.17801373811330978</c:v>
                </c:pt>
                <c:pt idx="32">
                  <c:v>0.18864927240162999</c:v>
                </c:pt>
                <c:pt idx="33">
                  <c:v>0.19298977547357543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D-4C5F-85C8-B42095852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921776"/>
        <c:axId val="963614688"/>
      </c:areaChart>
      <c:catAx>
        <c:axId val="94392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14688"/>
        <c:crosses val="autoZero"/>
        <c:auto val="1"/>
        <c:lblAlgn val="ctr"/>
        <c:lblOffset val="100"/>
        <c:tickLblSkip val="5"/>
        <c:noMultiLvlLbl val="0"/>
      </c:catAx>
      <c:valAx>
        <c:axId val="963614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/>
                  <a:t>MtCO</a:t>
                </a:r>
                <a:r>
                  <a:rPr lang="en-NZ" b="1" baseline="-25000"/>
                  <a:t>2</a:t>
                </a:r>
                <a:r>
                  <a:rPr lang="en-NZ" b="1"/>
                  <a:t>e</a:t>
                </a:r>
              </a:p>
            </c:rich>
          </c:tx>
          <c:layout>
            <c:manualLayout>
              <c:xMode val="edge"/>
              <c:yMode val="edge"/>
              <c:x val="2.2464568227557952E-2"/>
              <c:y val="0.246979388041754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921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234659648354246E-3"/>
          <c:y val="0.77321340585091458"/>
          <c:w val="0.96344278176791487"/>
          <c:h val="0.226786594149085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'TechAnnex - Figures'!$I$99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rgbClr val="0061A3"/>
            </a:solidFill>
            <a:ln w="25400">
              <a:noFill/>
            </a:ln>
            <a:effectLst/>
          </c:spPr>
          <c:cat>
            <c:numRef>
              <c:f>'TechAnnex - Figures'!$J$98:$AQ$98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Figures'!$J$99:$AQ$99</c:f>
              <c:numCache>
                <c:formatCode>0.00</c:formatCode>
                <c:ptCount val="34"/>
                <c:pt idx="0">
                  <c:v>0.66740461870033774</c:v>
                </c:pt>
                <c:pt idx="1">
                  <c:v>0.57357385082881163</c:v>
                </c:pt>
                <c:pt idx="2">
                  <c:v>0.49075316228074051</c:v>
                </c:pt>
                <c:pt idx="3">
                  <c:v>0.464114441295575</c:v>
                </c:pt>
                <c:pt idx="4">
                  <c:v>0.47864966832223999</c:v>
                </c:pt>
                <c:pt idx="5">
                  <c:v>0.47163645724454623</c:v>
                </c:pt>
                <c:pt idx="6">
                  <c:v>0.47829180826284745</c:v>
                </c:pt>
                <c:pt idx="7">
                  <c:v>0.49802567871161668</c:v>
                </c:pt>
                <c:pt idx="8">
                  <c:v>0.51469372510357081</c:v>
                </c:pt>
                <c:pt idx="9">
                  <c:v>0.52271277205935462</c:v>
                </c:pt>
                <c:pt idx="10">
                  <c:v>0.60707474355614255</c:v>
                </c:pt>
                <c:pt idx="11">
                  <c:v>0.57404207053533363</c:v>
                </c:pt>
                <c:pt idx="12">
                  <c:v>0.5454015033905627</c:v>
                </c:pt>
                <c:pt idx="13">
                  <c:v>0.57236935057573846</c:v>
                </c:pt>
                <c:pt idx="14">
                  <c:v>0.59729499094702787</c:v>
                </c:pt>
                <c:pt idx="15">
                  <c:v>0.56178406219881916</c:v>
                </c:pt>
                <c:pt idx="16">
                  <c:v>0.56796331066856343</c:v>
                </c:pt>
                <c:pt idx="17">
                  <c:v>0.48664130747066964</c:v>
                </c:pt>
                <c:pt idx="18">
                  <c:v>0.4563033273385988</c:v>
                </c:pt>
                <c:pt idx="19">
                  <c:v>0.55677378436637948</c:v>
                </c:pt>
                <c:pt idx="20">
                  <c:v>0.49978111646598145</c:v>
                </c:pt>
                <c:pt idx="21">
                  <c:v>0.49923556283200421</c:v>
                </c:pt>
                <c:pt idx="22">
                  <c:v>0.51062879302685005</c:v>
                </c:pt>
                <c:pt idx="23">
                  <c:v>0.49114567489763727</c:v>
                </c:pt>
                <c:pt idx="24">
                  <c:v>0.51746159486494581</c:v>
                </c:pt>
                <c:pt idx="25">
                  <c:v>0.53912972231046086</c:v>
                </c:pt>
                <c:pt idx="26">
                  <c:v>0.51146846519031086</c:v>
                </c:pt>
                <c:pt idx="27">
                  <c:v>0.5281872037240396</c:v>
                </c:pt>
                <c:pt idx="28">
                  <c:v>0.52434027789387128</c:v>
                </c:pt>
                <c:pt idx="29">
                  <c:v>0.52285568035644925</c:v>
                </c:pt>
                <c:pt idx="30">
                  <c:v>0.54143066313301491</c:v>
                </c:pt>
                <c:pt idx="31">
                  <c:v>0.53848627706313423</c:v>
                </c:pt>
                <c:pt idx="32">
                  <c:v>0.51460064819953455</c:v>
                </c:pt>
                <c:pt idx="33">
                  <c:v>0.53265236194904564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2-4529-BA3C-B5D65ACB438C}"/>
            </c:ext>
          </c:extLst>
        </c:ser>
        <c:ser>
          <c:idx val="1"/>
          <c:order val="1"/>
          <c:tx>
            <c:strRef>
              <c:f>'TechAnnex - Figures'!$I$100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'TechAnnex - Figures'!$J$98:$AQ$98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Figures'!$J$100:$AQ$100</c:f>
              <c:numCache>
                <c:formatCode>0.00</c:formatCode>
                <c:ptCount val="34"/>
                <c:pt idx="0">
                  <c:v>0.76654603636261665</c:v>
                </c:pt>
                <c:pt idx="1">
                  <c:v>0.76993256436316315</c:v>
                </c:pt>
                <c:pt idx="2">
                  <c:v>0.87871191088913669</c:v>
                </c:pt>
                <c:pt idx="3">
                  <c:v>0.64904414237563535</c:v>
                </c:pt>
                <c:pt idx="4">
                  <c:v>0.8536012989033378</c:v>
                </c:pt>
                <c:pt idx="5">
                  <c:v>0.77800925305050128</c:v>
                </c:pt>
                <c:pt idx="6">
                  <c:v>0.69382372576271778</c:v>
                </c:pt>
                <c:pt idx="7">
                  <c:v>0.68036227546062567</c:v>
                </c:pt>
                <c:pt idx="8">
                  <c:v>0.70225269272504343</c:v>
                </c:pt>
                <c:pt idx="9">
                  <c:v>0.6979978000939584</c:v>
                </c:pt>
                <c:pt idx="10">
                  <c:v>0.72654340422258346</c:v>
                </c:pt>
                <c:pt idx="11">
                  <c:v>0.74123140158977907</c:v>
                </c:pt>
                <c:pt idx="12">
                  <c:v>0.72911318436653882</c:v>
                </c:pt>
                <c:pt idx="13">
                  <c:v>0.84640094650973652</c:v>
                </c:pt>
                <c:pt idx="14">
                  <c:v>0.90950753872856482</c:v>
                </c:pt>
                <c:pt idx="15">
                  <c:v>0.8741867085846623</c:v>
                </c:pt>
                <c:pt idx="16">
                  <c:v>0.78829455983329444</c:v>
                </c:pt>
                <c:pt idx="17">
                  <c:v>0.76625304135602201</c:v>
                </c:pt>
                <c:pt idx="18">
                  <c:v>0.77402088849064932</c:v>
                </c:pt>
                <c:pt idx="19">
                  <c:v>0.72851985612116521</c:v>
                </c:pt>
                <c:pt idx="20">
                  <c:v>0.77323247204909695</c:v>
                </c:pt>
                <c:pt idx="21">
                  <c:v>0.73767000280771766</c:v>
                </c:pt>
                <c:pt idx="22">
                  <c:v>0.81880609254775572</c:v>
                </c:pt>
                <c:pt idx="23">
                  <c:v>0.82466901474804022</c:v>
                </c:pt>
                <c:pt idx="24">
                  <c:v>0.86591365522293529</c:v>
                </c:pt>
                <c:pt idx="25">
                  <c:v>0.9144819874187835</c:v>
                </c:pt>
                <c:pt idx="26">
                  <c:v>0.89308452353575496</c:v>
                </c:pt>
                <c:pt idx="27">
                  <c:v>0.94162684128316776</c:v>
                </c:pt>
                <c:pt idx="28">
                  <c:v>0.91000183379905542</c:v>
                </c:pt>
                <c:pt idx="29">
                  <c:v>1.0582193671504128</c:v>
                </c:pt>
                <c:pt idx="30">
                  <c:v>0.97011256787219358</c:v>
                </c:pt>
                <c:pt idx="31">
                  <c:v>0.98511388814835676</c:v>
                </c:pt>
                <c:pt idx="32">
                  <c:v>1.1090832033848372</c:v>
                </c:pt>
                <c:pt idx="33">
                  <c:v>1.0141663483077155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2-4529-BA3C-B5D65ACB4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391375"/>
        <c:axId val="1138741055"/>
      </c:areaChart>
      <c:catAx>
        <c:axId val="1167391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8741055"/>
        <c:crosses val="autoZero"/>
        <c:auto val="1"/>
        <c:lblAlgn val="ctr"/>
        <c:lblOffset val="100"/>
        <c:tickLblSkip val="5"/>
        <c:noMultiLvlLbl val="0"/>
      </c:catAx>
      <c:valAx>
        <c:axId val="1138741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>
                    <a:solidFill>
                      <a:srgbClr val="002060"/>
                    </a:solidFill>
                  </a:rPr>
                  <a:t>MtCO</a:t>
                </a:r>
                <a:r>
                  <a:rPr lang="en-NZ" b="1" baseline="-25000">
                    <a:solidFill>
                      <a:srgbClr val="002060"/>
                    </a:solidFill>
                  </a:rPr>
                  <a:t>2</a:t>
                </a:r>
                <a:r>
                  <a:rPr lang="en-NZ" b="1">
                    <a:solidFill>
                      <a:srgbClr val="002060"/>
                    </a:solidFill>
                  </a:rPr>
                  <a:t>e</a:t>
                </a:r>
              </a:p>
            </c:rich>
          </c:tx>
          <c:layout>
            <c:manualLayout>
              <c:xMode val="edge"/>
              <c:yMode val="edge"/>
              <c:x val="1.1019240694457522E-2"/>
              <c:y val="0.254927028292638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7391375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556137750524222"/>
          <c:y val="0.91168296270658478"/>
          <c:w val="0.36111239387205596"/>
          <c:h val="8.48450254642585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'TechAnnex - Figures'!$I$121</c:f>
              <c:strCache>
                <c:ptCount val="1"/>
                <c:pt idx="0">
                  <c:v>Gaseous fuels</c:v>
                </c:pt>
              </c:strCache>
            </c:strRef>
          </c:tx>
          <c:spPr>
            <a:solidFill>
              <a:srgbClr val="0061A3"/>
            </a:solidFill>
            <a:ln>
              <a:noFill/>
            </a:ln>
            <a:effectLst/>
          </c:spPr>
          <c:cat>
            <c:numRef>
              <c:f>'TechAnnex - Figures'!$J$120:$AQ$120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Figures'!$J$121:$AQ$121</c:f>
              <c:numCache>
                <c:formatCode>_(* #,##0.00_);_(* \(#,##0.00\);_(* "-"??_);_(@_)</c:formatCode>
                <c:ptCount val="34"/>
                <c:pt idx="0">
                  <c:v>2.9996633239911796</c:v>
                </c:pt>
                <c:pt idx="1">
                  <c:v>3.6688941734125802</c:v>
                </c:pt>
                <c:pt idx="2">
                  <c:v>3.9588006200462402</c:v>
                </c:pt>
                <c:pt idx="3">
                  <c:v>3.64314124150465</c:v>
                </c:pt>
                <c:pt idx="4">
                  <c:v>2.9048015029582399</c:v>
                </c:pt>
                <c:pt idx="5">
                  <c:v>2.4293862566073798</c:v>
                </c:pt>
                <c:pt idx="6">
                  <c:v>3.37930646455631</c:v>
                </c:pt>
                <c:pt idx="7">
                  <c:v>4.7451326580556596</c:v>
                </c:pt>
                <c:pt idx="8">
                  <c:v>3.6413389888311998</c:v>
                </c:pt>
                <c:pt idx="9">
                  <c:v>4.5673769927230099</c:v>
                </c:pt>
                <c:pt idx="10">
                  <c:v>4.4549025006301397</c:v>
                </c:pt>
                <c:pt idx="11">
                  <c:v>5.4586482219577999</c:v>
                </c:pt>
                <c:pt idx="12">
                  <c:v>4.6525341750737796</c:v>
                </c:pt>
                <c:pt idx="13">
                  <c:v>4.3579955139214999</c:v>
                </c:pt>
                <c:pt idx="14">
                  <c:v>3.03132455835572</c:v>
                </c:pt>
                <c:pt idx="15">
                  <c:v>4.0232334852687801</c:v>
                </c:pt>
                <c:pt idx="16">
                  <c:v>4.11278405022881</c:v>
                </c:pt>
                <c:pt idx="17">
                  <c:v>4.8275512875369406</c:v>
                </c:pt>
                <c:pt idx="18">
                  <c:v>4.4300242712802698</c:v>
                </c:pt>
                <c:pt idx="19">
                  <c:v>3.6852178602857597</c:v>
                </c:pt>
                <c:pt idx="20">
                  <c:v>4.2781707591943103</c:v>
                </c:pt>
                <c:pt idx="21">
                  <c:v>3.5162067873651601</c:v>
                </c:pt>
                <c:pt idx="22">
                  <c:v>3.7369306878304802</c:v>
                </c:pt>
                <c:pt idx="23">
                  <c:v>3.5772349103567098</c:v>
                </c:pt>
                <c:pt idx="24">
                  <c:v>3.0176847795594801</c:v>
                </c:pt>
                <c:pt idx="25">
                  <c:v>2.94927805496186</c:v>
                </c:pt>
                <c:pt idx="26">
                  <c:v>2.6075510238100703</c:v>
                </c:pt>
                <c:pt idx="27">
                  <c:v>3.0935970758068501</c:v>
                </c:pt>
                <c:pt idx="28">
                  <c:v>2.5243981729381697</c:v>
                </c:pt>
                <c:pt idx="29">
                  <c:v>2.56829051115042</c:v>
                </c:pt>
                <c:pt idx="30">
                  <c:v>2.8056724888598299</c:v>
                </c:pt>
                <c:pt idx="31">
                  <c:v>2.2145647916250399</c:v>
                </c:pt>
                <c:pt idx="32">
                  <c:v>2.1635904823260397</c:v>
                </c:pt>
                <c:pt idx="33" formatCode="0.00">
                  <c:v>2.2014883552598601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7-4884-94A0-05ADC1F9B871}"/>
            </c:ext>
          </c:extLst>
        </c:ser>
        <c:ser>
          <c:idx val="1"/>
          <c:order val="1"/>
          <c:tx>
            <c:strRef>
              <c:f>'TechAnnex - Figures'!$I$122</c:f>
              <c:strCache>
                <c:ptCount val="1"/>
                <c:pt idx="0">
                  <c:v>Solid fuels</c:v>
                </c:pt>
              </c:strCache>
            </c:strRef>
          </c:tx>
          <c:spPr>
            <a:solidFill>
              <a:srgbClr val="FEA54A"/>
            </a:solidFill>
            <a:ln>
              <a:noFill/>
            </a:ln>
            <a:effectLst/>
          </c:spPr>
          <c:cat>
            <c:numRef>
              <c:f>'TechAnnex - Figures'!$J$120:$AQ$120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Figures'!$J$122:$AQ$122</c:f>
              <c:numCache>
                <c:formatCode>_(* #,##0.00_);_(* \(#,##0.00\);_(* "-"??_);_(@_)</c:formatCode>
                <c:ptCount val="34"/>
                <c:pt idx="0">
                  <c:v>0.474769417686696</c:v>
                </c:pt>
                <c:pt idx="1">
                  <c:v>0.22116748867320601</c:v>
                </c:pt>
                <c:pt idx="2">
                  <c:v>0.88371150153894307</c:v>
                </c:pt>
                <c:pt idx="3">
                  <c:v>0.43156348042367304</c:v>
                </c:pt>
                <c:pt idx="4">
                  <c:v>0.37652304115961699</c:v>
                </c:pt>
                <c:pt idx="5">
                  <c:v>0.55230647495051099</c:v>
                </c:pt>
                <c:pt idx="6">
                  <c:v>0.60545694503483294</c:v>
                </c:pt>
                <c:pt idx="7">
                  <c:v>1.1806220806382401</c:v>
                </c:pt>
                <c:pt idx="8">
                  <c:v>0.756042117710234</c:v>
                </c:pt>
                <c:pt idx="9">
                  <c:v>1.10020394163054</c:v>
                </c:pt>
                <c:pt idx="10">
                  <c:v>0.88776473135831202</c:v>
                </c:pt>
                <c:pt idx="11">
                  <c:v>1.3599041217987402</c:v>
                </c:pt>
                <c:pt idx="12">
                  <c:v>1.36391733976388</c:v>
                </c:pt>
                <c:pt idx="13">
                  <c:v>2.9855000031991197</c:v>
                </c:pt>
                <c:pt idx="14">
                  <c:v>3.9100664857507499</c:v>
                </c:pt>
                <c:pt idx="15">
                  <c:v>4.95566821452414</c:v>
                </c:pt>
                <c:pt idx="16">
                  <c:v>4.6862844899167406</c:v>
                </c:pt>
                <c:pt idx="17">
                  <c:v>2.4094391006157596</c:v>
                </c:pt>
                <c:pt idx="18">
                  <c:v>3.9782599795032003</c:v>
                </c:pt>
                <c:pt idx="19">
                  <c:v>2.5520162191186402</c:v>
                </c:pt>
                <c:pt idx="20">
                  <c:v>1.27554022700998</c:v>
                </c:pt>
                <c:pt idx="21">
                  <c:v>1.51863194167694</c:v>
                </c:pt>
                <c:pt idx="22">
                  <c:v>2.6978212165568798</c:v>
                </c:pt>
                <c:pt idx="23">
                  <c:v>1.61594547405741</c:v>
                </c:pt>
                <c:pt idx="24">
                  <c:v>1.2160357867014699</c:v>
                </c:pt>
                <c:pt idx="25">
                  <c:v>1.1035283578892099</c:v>
                </c:pt>
                <c:pt idx="26">
                  <c:v>0.44571590425593399</c:v>
                </c:pt>
                <c:pt idx="27">
                  <c:v>0.52267089802290401</c:v>
                </c:pt>
                <c:pt idx="28">
                  <c:v>0.94159096141990095</c:v>
                </c:pt>
                <c:pt idx="29">
                  <c:v>1.4900039100606399</c:v>
                </c:pt>
                <c:pt idx="30">
                  <c:v>1.5930930403791101</c:v>
                </c:pt>
                <c:pt idx="31">
                  <c:v>2.3464452842440302</c:v>
                </c:pt>
                <c:pt idx="32">
                  <c:v>0.71603688902750007</c:v>
                </c:pt>
                <c:pt idx="33" formatCode="0.00">
                  <c:v>0.52744106931486789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7-4884-94A0-05ADC1F9B871}"/>
            </c:ext>
          </c:extLst>
        </c:ser>
        <c:ser>
          <c:idx val="2"/>
          <c:order val="2"/>
          <c:tx>
            <c:strRef>
              <c:f>'TechAnnex - Figures'!$I$123</c:f>
              <c:strCache>
                <c:ptCount val="1"/>
                <c:pt idx="0">
                  <c:v>Other fuels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'TechAnnex - Figures'!$J$120:$AQ$120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Figures'!$J$123:$AQ$123</c:f>
              <c:numCache>
                <c:formatCode>_(* #,##0.00_);_(* \(#,##0.00\);_(* "-"??_);_(@_)</c:formatCode>
                <c:ptCount val="34"/>
                <c:pt idx="0">
                  <c:v>1.0570213788774208E-2</c:v>
                </c:pt>
                <c:pt idx="1">
                  <c:v>2.2642943441153918E-2</c:v>
                </c:pt>
                <c:pt idx="2">
                  <c:v>0.18371290382475713</c:v>
                </c:pt>
                <c:pt idx="3">
                  <c:v>5.5741673059206853E-2</c:v>
                </c:pt>
                <c:pt idx="4">
                  <c:v>1.8879011249082644E-2</c:v>
                </c:pt>
                <c:pt idx="5">
                  <c:v>4.5165820922279387E-2</c:v>
                </c:pt>
                <c:pt idx="6">
                  <c:v>1.7583285645927038E-2</c:v>
                </c:pt>
                <c:pt idx="7">
                  <c:v>8.1380685289289545E-5</c:v>
                </c:pt>
                <c:pt idx="8">
                  <c:v>2.8529680179767425E-3</c:v>
                </c:pt>
                <c:pt idx="9">
                  <c:v>4.5996270410242346E-5</c:v>
                </c:pt>
                <c:pt idx="10">
                  <c:v>1.5182079438069707E-5</c:v>
                </c:pt>
                <c:pt idx="11">
                  <c:v>8.5601184984795964E-7</c:v>
                </c:pt>
                <c:pt idx="12">
                  <c:v>4.7666948601587933E-6</c:v>
                </c:pt>
                <c:pt idx="13">
                  <c:v>1.7644057262420354E-2</c:v>
                </c:pt>
                <c:pt idx="14">
                  <c:v>2.1387634652810128E-2</c:v>
                </c:pt>
                <c:pt idx="15">
                  <c:v>3.2707416045401061E-3</c:v>
                </c:pt>
                <c:pt idx="16">
                  <c:v>2.0107279735007921E-2</c:v>
                </c:pt>
                <c:pt idx="17">
                  <c:v>1.162014928429933E-3</c:v>
                </c:pt>
                <c:pt idx="18">
                  <c:v>0.11039326107493963</c:v>
                </c:pt>
                <c:pt idx="19">
                  <c:v>7.8622884623600342E-3</c:v>
                </c:pt>
                <c:pt idx="20">
                  <c:v>1.7722282306396053E-3</c:v>
                </c:pt>
                <c:pt idx="21">
                  <c:v>1.3954842008701007E-3</c:v>
                </c:pt>
                <c:pt idx="22">
                  <c:v>2.8075378872998158E-3</c:v>
                </c:pt>
                <c:pt idx="23">
                  <c:v>2.767141248080307E-3</c:v>
                </c:pt>
                <c:pt idx="24">
                  <c:v>2.6081659018499792E-3</c:v>
                </c:pt>
                <c:pt idx="25">
                  <c:v>9.0124383145973042E-4</c:v>
                </c:pt>
                <c:pt idx="26">
                  <c:v>2.595836843835464E-3</c:v>
                </c:pt>
                <c:pt idx="27">
                  <c:v>4.1871970362756805E-3</c:v>
                </c:pt>
                <c:pt idx="28">
                  <c:v>8.5074657025492328E-3</c:v>
                </c:pt>
                <c:pt idx="29">
                  <c:v>2.6566022358496255E-3</c:v>
                </c:pt>
                <c:pt idx="30">
                  <c:v>9.9182536263890064E-2</c:v>
                </c:pt>
                <c:pt idx="31">
                  <c:v>2.1194672027669448E-2</c:v>
                </c:pt>
                <c:pt idx="32">
                  <c:v>6.0215604189304273E-3</c:v>
                </c:pt>
                <c:pt idx="33" formatCode="0.00">
                  <c:v>3.9680465485418814E-3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7-4884-94A0-05ADC1F9B871}"/>
            </c:ext>
          </c:extLst>
        </c:ser>
        <c:ser>
          <c:idx val="3"/>
          <c:order val="3"/>
          <c:tx>
            <c:strRef>
              <c:f>'TechAnnex - Figures'!$I$124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rgbClr val="EF4E7E"/>
            </a:solidFill>
            <a:ln>
              <a:noFill/>
            </a:ln>
            <a:effectLst/>
          </c:spPr>
          <c:cat>
            <c:numRef>
              <c:f>'TechAnnex - Figures'!$J$120:$AQ$120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Figures'!$J$124:$AQ$124</c:f>
              <c:numCache>
                <c:formatCode>_(* #,##0.00_);_(* \(#,##0.00\);_(* "-"??_);_(@_)</c:formatCode>
                <c:ptCount val="34"/>
                <c:pt idx="0">
                  <c:v>0.289942584</c:v>
                </c:pt>
                <c:pt idx="1">
                  <c:v>0.29867344000000001</c:v>
                </c:pt>
                <c:pt idx="2">
                  <c:v>0.30066872</c:v>
                </c:pt>
                <c:pt idx="3">
                  <c:v>0.31715848000000002</c:v>
                </c:pt>
                <c:pt idx="4">
                  <c:v>0.30977991999999999</c:v>
                </c:pt>
                <c:pt idx="5">
                  <c:v>0.30234144000000002</c:v>
                </c:pt>
                <c:pt idx="6">
                  <c:v>0.4102306</c:v>
                </c:pt>
                <c:pt idx="7">
                  <c:v>0.35421019999999998</c:v>
                </c:pt>
                <c:pt idx="8">
                  <c:v>0.44428880971633533</c:v>
                </c:pt>
                <c:pt idx="9">
                  <c:v>0.41704554047603504</c:v>
                </c:pt>
                <c:pt idx="10">
                  <c:v>0.43492464790348873</c:v>
                </c:pt>
                <c:pt idx="11">
                  <c:v>0.34552011252689935</c:v>
                </c:pt>
                <c:pt idx="12">
                  <c:v>0.39387777849364203</c:v>
                </c:pt>
                <c:pt idx="13">
                  <c:v>0.34881546864603191</c:v>
                </c:pt>
                <c:pt idx="14">
                  <c:v>0.35399181683620862</c:v>
                </c:pt>
                <c:pt idx="15">
                  <c:v>0.34034872415389633</c:v>
                </c:pt>
                <c:pt idx="16">
                  <c:v>0.38532029881948038</c:v>
                </c:pt>
                <c:pt idx="17">
                  <c:v>0.35176340935939815</c:v>
                </c:pt>
                <c:pt idx="18">
                  <c:v>0.53868882491350711</c:v>
                </c:pt>
                <c:pt idx="19">
                  <c:v>0.76097896108835072</c:v>
                </c:pt>
                <c:pt idx="20">
                  <c:v>0.78321966194474235</c:v>
                </c:pt>
                <c:pt idx="21">
                  <c:v>0.77656603693455351</c:v>
                </c:pt>
                <c:pt idx="22">
                  <c:v>0.77105851424456173</c:v>
                </c:pt>
                <c:pt idx="23">
                  <c:v>0.77469333863029688</c:v>
                </c:pt>
                <c:pt idx="24">
                  <c:v>0.79035215567394324</c:v>
                </c:pt>
                <c:pt idx="25">
                  <c:v>0.83274958431416979</c:v>
                </c:pt>
                <c:pt idx="26">
                  <c:v>0.73899809832093477</c:v>
                </c:pt>
                <c:pt idx="27">
                  <c:v>0.68941903133989924</c:v>
                </c:pt>
                <c:pt idx="28">
                  <c:v>0.629071286259544</c:v>
                </c:pt>
                <c:pt idx="29">
                  <c:v>0.60416392263707641</c:v>
                </c:pt>
                <c:pt idx="30">
                  <c:v>0.56791752002678975</c:v>
                </c:pt>
                <c:pt idx="31">
                  <c:v>0.5461519100000003</c:v>
                </c:pt>
                <c:pt idx="32">
                  <c:v>0.54230707000000045</c:v>
                </c:pt>
                <c:pt idx="33" formatCode="0.00">
                  <c:v>0.47704431000000008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7-4884-94A0-05ADC1F9B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328752"/>
        <c:axId val="1326362911"/>
      </c:areaChart>
      <c:catAx>
        <c:axId val="163732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6362911"/>
        <c:crosses val="autoZero"/>
        <c:auto val="1"/>
        <c:lblAlgn val="ctr"/>
        <c:lblOffset val="100"/>
        <c:tickLblSkip val="5"/>
        <c:noMultiLvlLbl val="0"/>
      </c:catAx>
      <c:valAx>
        <c:axId val="1326362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050" b="1" baseline="0">
                    <a:solidFill>
                      <a:srgbClr val="002060"/>
                    </a:solidFill>
                  </a:rPr>
                  <a:t>MtCO</a:t>
                </a:r>
                <a:r>
                  <a:rPr lang="en-NZ" sz="1050" b="1" baseline="-25000">
                    <a:solidFill>
                      <a:srgbClr val="002060"/>
                    </a:solidFill>
                  </a:rPr>
                  <a:t>2</a:t>
                </a:r>
                <a:r>
                  <a:rPr lang="en-NZ" sz="1050" b="1" baseline="0">
                    <a:solidFill>
                      <a:srgbClr val="002060"/>
                    </a:solidFill>
                  </a:rPr>
                  <a:t>e</a:t>
                </a:r>
                <a:endParaRPr lang="en-NZ" sz="1050" b="1">
                  <a:solidFill>
                    <a:srgbClr val="002060"/>
                  </a:solidFill>
                </a:endParaRPr>
              </a:p>
            </c:rich>
          </c:tx>
          <c:layout>
            <c:manualLayout>
              <c:xMode val="edge"/>
              <c:yMode val="edge"/>
              <c:x val="1.5967970515813511E-2"/>
              <c:y val="0.278168109554541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7328752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75864019991513"/>
          <c:y val="0.91200528766021038"/>
          <c:w val="0.75273117806381984"/>
          <c:h val="8.79947123397896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948982503305"/>
          <c:y val="4.5598777840731228E-2"/>
          <c:w val="0.84237063731846262"/>
          <c:h val="0.673588495566991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'TechAnnex - Figures'!$I$142</c:f>
              <c:strCache>
                <c:ptCount val="1"/>
                <c:pt idx="0">
                  <c:v>Existing renewable capacity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'TechAnnex - Figures'!$J$141:$W$141</c15:sqref>
                  </c15:fullRef>
                </c:ext>
              </c:extLst>
              <c:f>'TechAnnex - Figures'!$M$141:$W$141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'TechAnnex - Figures'!$J$142:$W$142</c15:sqref>
                  </c15:fullRef>
                </c:ext>
              </c:extLst>
              <c:f>'TechAnnex - Figures'!$M$142:$W$142</c:f>
              <c:numCache>
                <c:formatCode>_(* #,##0_);_(* \(#,##0\);_(* "-"??_);_(@_)</c:formatCode>
                <c:ptCount val="11"/>
                <c:pt idx="0">
                  <c:v>6840.0465392451479</c:v>
                </c:pt>
                <c:pt idx="1">
                  <c:v>6930.9659999999994</c:v>
                </c:pt>
                <c:pt idx="2">
                  <c:v>7133.581000000001</c:v>
                </c:pt>
                <c:pt idx="3">
                  <c:v>7180.1960000000008</c:v>
                </c:pt>
                <c:pt idx="4">
                  <c:v>7188.4989999999998</c:v>
                </c:pt>
                <c:pt idx="5">
                  <c:v>7206.3520000000008</c:v>
                </c:pt>
                <c:pt idx="6">
                  <c:v>7251.0420000000004</c:v>
                </c:pt>
                <c:pt idx="7">
                  <c:v>7282.2760000000007</c:v>
                </c:pt>
                <c:pt idx="8">
                  <c:v>7346.3630000000012</c:v>
                </c:pt>
                <c:pt idx="9">
                  <c:v>7616.4970000000012</c:v>
                </c:pt>
                <c:pt idx="10">
                  <c:v>7785.9480000000003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0-44F9-9524-3482C510B379}"/>
            </c:ext>
          </c:extLst>
        </c:ser>
        <c:ser>
          <c:idx val="0"/>
          <c:order val="1"/>
          <c:tx>
            <c:strRef>
              <c:f>'TechAnnex - Figures'!$I$143</c:f>
              <c:strCache>
                <c:ptCount val="1"/>
                <c:pt idx="0">
                  <c:v>New capacity added in year</c:v>
                </c:pt>
              </c:strCache>
            </c:strRef>
          </c:tx>
          <c:spPr>
            <a:solidFill>
              <a:srgbClr val="0061A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'TechAnnex - Figures'!$J$141:$W$141</c15:sqref>
                  </c15:fullRef>
                </c:ext>
              </c:extLst>
              <c:f>'TechAnnex - Figures'!$M$141:$W$141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'TechAnnex - Figures'!$J$143:$W$143</c15:sqref>
                  </c15:fullRef>
                </c:ext>
              </c:extLst>
              <c:f>'TechAnnex - Figures'!$M$143:$W$143</c:f>
              <c:numCache>
                <c:formatCode>_(* #,##0_);_(* \(#,##0\);_(* "-"??_);_(@_)</c:formatCode>
                <c:ptCount val="11"/>
                <c:pt idx="0">
                  <c:v>90.919460754851571</c:v>
                </c:pt>
                <c:pt idx="1">
                  <c:v>202.6150000000016</c:v>
                </c:pt>
                <c:pt idx="2">
                  <c:v>46.614999999999782</c:v>
                </c:pt>
                <c:pt idx="3">
                  <c:v>8.3029999999989741</c:v>
                </c:pt>
                <c:pt idx="4">
                  <c:v>17.853000000000975</c:v>
                </c:pt>
                <c:pt idx="5">
                  <c:v>44.6899999999996</c:v>
                </c:pt>
                <c:pt idx="6">
                  <c:v>31.234000000000378</c:v>
                </c:pt>
                <c:pt idx="7">
                  <c:v>64.087000000000444</c:v>
                </c:pt>
                <c:pt idx="8">
                  <c:v>270.13400000000001</c:v>
                </c:pt>
                <c:pt idx="9">
                  <c:v>169.45099999999911</c:v>
                </c:pt>
                <c:pt idx="10">
                  <c:v>208.20800000000054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0-44F9-9524-3482C510B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0796415"/>
        <c:axId val="1857164831"/>
      </c:barChart>
      <c:catAx>
        <c:axId val="1860796415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164831"/>
        <c:crosses val="autoZero"/>
        <c:auto val="1"/>
        <c:lblAlgn val="ctr"/>
        <c:lblOffset val="100"/>
        <c:noMultiLvlLbl val="0"/>
      </c:catAx>
      <c:valAx>
        <c:axId val="185716483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 baseline="0">
                    <a:solidFill>
                      <a:srgbClr val="002060"/>
                    </a:solidFill>
                  </a:rPr>
                  <a:t>MW</a:t>
                </a:r>
                <a:endParaRPr lang="en-NZ" b="1">
                  <a:solidFill>
                    <a:srgbClr val="002060"/>
                  </a:solidFill>
                </a:endParaRPr>
              </a:p>
            </c:rich>
          </c:tx>
          <c:layout>
            <c:manualLayout>
              <c:xMode val="edge"/>
              <c:yMode val="edge"/>
              <c:x val="1.9530896264647848E-2"/>
              <c:y val="0.291410856577101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0796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06146086237127"/>
          <c:y val="0.88157163023484619"/>
          <c:w val="0.69877078275257465"/>
          <c:h val="7.11875849729667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4810311643983"/>
          <c:y val="5.3527980535279802E-2"/>
          <c:w val="0.82890551388946354"/>
          <c:h val="0.65487833523883854"/>
        </c:manualLayout>
      </c:layout>
      <c:areaChart>
        <c:grouping val="stacked"/>
        <c:varyColors val="0"/>
        <c:ser>
          <c:idx val="3"/>
          <c:order val="0"/>
          <c:tx>
            <c:strRef>
              <c:f>'TechAnnex - Figures'!$I$166</c:f>
              <c:strCache>
                <c:ptCount val="1"/>
                <c:pt idx="0">
                  <c:v>Fugitive emissions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'TechAnnex - Figures'!$J$162:$AQ$162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Figures'!$J$166:$AQ$166</c:f>
              <c:numCache>
                <c:formatCode>_(* #,##0.00_);_(* \(#,##0.00\);_(* "-"??_);_(@_)</c:formatCode>
                <c:ptCount val="34"/>
                <c:pt idx="0">
                  <c:v>1.2723639420340422</c:v>
                </c:pt>
                <c:pt idx="1">
                  <c:v>1.3409295678341964</c:v>
                </c:pt>
                <c:pt idx="2">
                  <c:v>1.2815801306961199</c:v>
                </c:pt>
                <c:pt idx="3">
                  <c:v>1.3257724206611414</c:v>
                </c:pt>
                <c:pt idx="4">
                  <c:v>1.4322571519019127</c:v>
                </c:pt>
                <c:pt idx="5">
                  <c:v>1.1911693431126023</c:v>
                </c:pt>
                <c:pt idx="6">
                  <c:v>1.5246092123594772</c:v>
                </c:pt>
                <c:pt idx="7">
                  <c:v>1.602615701070319</c:v>
                </c:pt>
                <c:pt idx="8">
                  <c:v>1.4945844846331151</c:v>
                </c:pt>
                <c:pt idx="9">
                  <c:v>1.4148093484852988</c:v>
                </c:pt>
                <c:pt idx="10">
                  <c:v>1.2986361778237445</c:v>
                </c:pt>
                <c:pt idx="11">
                  <c:v>1.4465708978310603</c:v>
                </c:pt>
                <c:pt idx="12">
                  <c:v>1.2575112381359246</c:v>
                </c:pt>
                <c:pt idx="13">
                  <c:v>1.1796384077111111</c:v>
                </c:pt>
                <c:pt idx="14">
                  <c:v>1.4605045639007075</c:v>
                </c:pt>
                <c:pt idx="15">
                  <c:v>1.6672240160645333</c:v>
                </c:pt>
                <c:pt idx="16">
                  <c:v>2.0347596140228834</c:v>
                </c:pt>
                <c:pt idx="17">
                  <c:v>1.874858153827893</c:v>
                </c:pt>
                <c:pt idx="18">
                  <c:v>1.6564337997279508</c:v>
                </c:pt>
                <c:pt idx="19">
                  <c:v>1.717262646566218</c:v>
                </c:pt>
                <c:pt idx="20">
                  <c:v>2.1418092275088938</c:v>
                </c:pt>
                <c:pt idx="21">
                  <c:v>1.9932023899253124</c:v>
                </c:pt>
                <c:pt idx="22">
                  <c:v>1.4606929511900397</c:v>
                </c:pt>
                <c:pt idx="23">
                  <c:v>1.0540614615393267</c:v>
                </c:pt>
                <c:pt idx="24">
                  <c:v>1.1571334011324643</c:v>
                </c:pt>
                <c:pt idx="25">
                  <c:v>1.2682627122386763</c:v>
                </c:pt>
                <c:pt idx="26">
                  <c:v>1.0829976528494563</c:v>
                </c:pt>
                <c:pt idx="27">
                  <c:v>0.92951367577592436</c:v>
                </c:pt>
                <c:pt idx="28">
                  <c:v>0.89288665762691466</c:v>
                </c:pt>
                <c:pt idx="29">
                  <c:v>0.76930389199789562</c:v>
                </c:pt>
                <c:pt idx="30">
                  <c:v>0.66666918080111703</c:v>
                </c:pt>
                <c:pt idx="31">
                  <c:v>0.62568972889054708</c:v>
                </c:pt>
                <c:pt idx="32">
                  <c:v>0.7782633635894789</c:v>
                </c:pt>
                <c:pt idx="33">
                  <c:v>0.69678402755655944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1-487B-9630-47ED61636C29}"/>
            </c:ext>
          </c:extLst>
        </c:ser>
        <c:ser>
          <c:idx val="2"/>
          <c:order val="1"/>
          <c:tx>
            <c:strRef>
              <c:f>'TechAnnex - Figures'!$I$163</c:f>
              <c:strCache>
                <c:ptCount val="1"/>
                <c:pt idx="0">
                  <c:v>Petroleum refining</c:v>
                </c:pt>
              </c:strCache>
            </c:strRef>
          </c:tx>
          <c:spPr>
            <a:solidFill>
              <a:srgbClr val="5CC3BF"/>
            </a:solidFill>
            <a:ln w="25400">
              <a:noFill/>
            </a:ln>
            <a:effectLst/>
          </c:spPr>
          <c:cat>
            <c:numRef>
              <c:f>'TechAnnex - Figures'!$J$162:$AQ$162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Figures'!$J$163:$AQ$163</c:f>
              <c:numCache>
                <c:formatCode>_(* #,##0.00_);_(* \(#,##0.00\);_(* "-"??_);_(@_)</c:formatCode>
                <c:ptCount val="34"/>
                <c:pt idx="0">
                  <c:v>0.78001388414001172</c:v>
                </c:pt>
                <c:pt idx="1">
                  <c:v>0.77504945643181955</c:v>
                </c:pt>
                <c:pt idx="2">
                  <c:v>0.76829822378367463</c:v>
                </c:pt>
                <c:pt idx="3">
                  <c:v>0.8332424513622213</c:v>
                </c:pt>
                <c:pt idx="4">
                  <c:v>0.83146127703706607</c:v>
                </c:pt>
                <c:pt idx="5">
                  <c:v>0.79696723397414482</c:v>
                </c:pt>
                <c:pt idx="6">
                  <c:v>0.80171308426813137</c:v>
                </c:pt>
                <c:pt idx="7">
                  <c:v>0.8293168607928274</c:v>
                </c:pt>
                <c:pt idx="8">
                  <c:v>0.85517639478446839</c:v>
                </c:pt>
                <c:pt idx="9">
                  <c:v>0.82068693961390449</c:v>
                </c:pt>
                <c:pt idx="10">
                  <c:v>0.81938393252578734</c:v>
                </c:pt>
                <c:pt idx="11">
                  <c:v>0.81516871945150027</c:v>
                </c:pt>
                <c:pt idx="12">
                  <c:v>0.84978400048467928</c:v>
                </c:pt>
                <c:pt idx="13">
                  <c:v>0.85157747008591977</c:v>
                </c:pt>
                <c:pt idx="14">
                  <c:v>0.81203034082903625</c:v>
                </c:pt>
                <c:pt idx="15">
                  <c:v>0.8375374596645393</c:v>
                </c:pt>
                <c:pt idx="16">
                  <c:v>0.90966301553503703</c:v>
                </c:pt>
                <c:pt idx="17">
                  <c:v>0.88140846293348796</c:v>
                </c:pt>
                <c:pt idx="18">
                  <c:v>0.89720418451642636</c:v>
                </c:pt>
                <c:pt idx="19">
                  <c:v>0.88045525778216494</c:v>
                </c:pt>
                <c:pt idx="20">
                  <c:v>0.88785920888322001</c:v>
                </c:pt>
                <c:pt idx="21">
                  <c:v>0.89577743691234202</c:v>
                </c:pt>
                <c:pt idx="22">
                  <c:v>0.90057969948630356</c:v>
                </c:pt>
                <c:pt idx="23">
                  <c:v>0.87019281951368266</c:v>
                </c:pt>
                <c:pt idx="24">
                  <c:v>0.86186571343764329</c:v>
                </c:pt>
                <c:pt idx="25">
                  <c:v>0.91826478575474757</c:v>
                </c:pt>
                <c:pt idx="26">
                  <c:v>0.81150778629663345</c:v>
                </c:pt>
                <c:pt idx="27">
                  <c:v>0.80295694376835347</c:v>
                </c:pt>
                <c:pt idx="28">
                  <c:v>0.74706587825355086</c:v>
                </c:pt>
                <c:pt idx="29">
                  <c:v>0.83517084787186324</c:v>
                </c:pt>
                <c:pt idx="30">
                  <c:v>0.65387645992756971</c:v>
                </c:pt>
                <c:pt idx="31">
                  <c:v>0.69094964283182192</c:v>
                </c:pt>
                <c:pt idx="32">
                  <c:v>0.16613825381816297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B1-487B-9630-47ED61636C29}"/>
            </c:ext>
          </c:extLst>
        </c:ser>
        <c:ser>
          <c:idx val="0"/>
          <c:order val="2"/>
          <c:tx>
            <c:strRef>
              <c:f>'TechAnnex - Figures'!$I$164</c:f>
              <c:strCache>
                <c:ptCount val="1"/>
                <c:pt idx="0">
                  <c:v>Hydrogen production</c:v>
                </c:pt>
              </c:strCache>
            </c:strRef>
          </c:tx>
          <c:spPr>
            <a:solidFill>
              <a:srgbClr val="0061A3"/>
            </a:solidFill>
            <a:ln w="25400">
              <a:noFill/>
            </a:ln>
            <a:effectLst/>
          </c:spPr>
          <c:cat>
            <c:numRef>
              <c:f>'TechAnnex - Figures'!$J$162:$AQ$162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Figures'!$J$164:$AQ$164</c:f>
              <c:numCache>
                <c:formatCode>_(* #,##0.00_);_(* \(#,##0.00\);_(* "-"??_);_(@_)</c:formatCode>
                <c:ptCount val="34"/>
                <c:pt idx="0">
                  <c:v>0.15228800000000001</c:v>
                </c:pt>
                <c:pt idx="1">
                  <c:v>0.16665699999999997</c:v>
                </c:pt>
                <c:pt idx="2">
                  <c:v>0.15818000000000002</c:v>
                </c:pt>
                <c:pt idx="3">
                  <c:v>0.161056</c:v>
                </c:pt>
                <c:pt idx="4">
                  <c:v>0.17821100000000001</c:v>
                </c:pt>
                <c:pt idx="5">
                  <c:v>0.14257700000000001</c:v>
                </c:pt>
                <c:pt idx="6">
                  <c:v>0.16655599999999998</c:v>
                </c:pt>
                <c:pt idx="7">
                  <c:v>0.158494</c:v>
                </c:pt>
                <c:pt idx="8">
                  <c:v>0.17639099999999999</c:v>
                </c:pt>
                <c:pt idx="9">
                  <c:v>0.177284</c:v>
                </c:pt>
                <c:pt idx="10">
                  <c:v>0.182924</c:v>
                </c:pt>
                <c:pt idx="11">
                  <c:v>0.18715499999999999</c:v>
                </c:pt>
                <c:pt idx="12">
                  <c:v>0.19747600000000001</c:v>
                </c:pt>
                <c:pt idx="13">
                  <c:v>0.18434899999999999</c:v>
                </c:pt>
                <c:pt idx="14">
                  <c:v>0.175431</c:v>
                </c:pt>
                <c:pt idx="15">
                  <c:v>0.21254500000000001</c:v>
                </c:pt>
                <c:pt idx="16">
                  <c:v>0.22776400000000002</c:v>
                </c:pt>
                <c:pt idx="17">
                  <c:v>0.22489799999999999</c:v>
                </c:pt>
                <c:pt idx="18">
                  <c:v>0.24665275377329601</c:v>
                </c:pt>
                <c:pt idx="19">
                  <c:v>0.23875971943792298</c:v>
                </c:pt>
                <c:pt idx="20">
                  <c:v>0.24378492321567499</c:v>
                </c:pt>
                <c:pt idx="21">
                  <c:v>0.25534190236663817</c:v>
                </c:pt>
                <c:pt idx="22">
                  <c:v>0.25137764694213899</c:v>
                </c:pt>
                <c:pt idx="23">
                  <c:v>0.24152252002906799</c:v>
                </c:pt>
                <c:pt idx="24">
                  <c:v>0.234019106881874</c:v>
                </c:pt>
                <c:pt idx="25">
                  <c:v>0.26016568881413199</c:v>
                </c:pt>
                <c:pt idx="26">
                  <c:v>0.172204</c:v>
                </c:pt>
                <c:pt idx="27">
                  <c:v>0.17377135200650401</c:v>
                </c:pt>
                <c:pt idx="28">
                  <c:v>0.14794002799999997</c:v>
                </c:pt>
                <c:pt idx="29">
                  <c:v>0.15904007091308803</c:v>
                </c:pt>
                <c:pt idx="30">
                  <c:v>0.13419430487843306</c:v>
                </c:pt>
                <c:pt idx="31">
                  <c:v>4.3372029780580801E-2</c:v>
                </c:pt>
                <c:pt idx="32">
                  <c:v>1.4376E-2</c:v>
                </c:pt>
                <c:pt idx="33">
                  <c:v>1.4376E-2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B1-487B-9630-47ED61636C29}"/>
            </c:ext>
          </c:extLst>
        </c:ser>
        <c:ser>
          <c:idx val="1"/>
          <c:order val="3"/>
          <c:tx>
            <c:strRef>
              <c:f>'TechAnnex - Figures'!$I$165</c:f>
              <c:strCache>
                <c:ptCount val="1"/>
                <c:pt idx="0">
                  <c:v>Manufacturing of solid fuels and other energy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'TechAnnex - Figures'!$J$162:$AQ$162</c:f>
              <c:numCache>
                <c:formatCode>General</c:formatCode>
                <c:ptCount val="3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</c:numCache>
            </c:numRef>
          </c:cat>
          <c:val>
            <c:numRef>
              <c:f>'TechAnnex - Figures'!$J$165:$AQ$165</c:f>
              <c:numCache>
                <c:formatCode>_(* #,##0.00_);_(* \(#,##0.00\);_(* "-"??_);_(@_)</c:formatCode>
                <c:ptCount val="34"/>
                <c:pt idx="0">
                  <c:v>1.7042333695923331</c:v>
                </c:pt>
                <c:pt idx="1">
                  <c:v>1.3917269927611016</c:v>
                </c:pt>
                <c:pt idx="2">
                  <c:v>1.7632201597869419</c:v>
                </c:pt>
                <c:pt idx="3">
                  <c:v>1.6546219489802068</c:v>
                </c:pt>
                <c:pt idx="4">
                  <c:v>1.3577039875362615</c:v>
                </c:pt>
                <c:pt idx="5">
                  <c:v>0.92668783914343567</c:v>
                </c:pt>
                <c:pt idx="6">
                  <c:v>0.69131403197143093</c:v>
                </c:pt>
                <c:pt idx="7">
                  <c:v>0.33622105465398733</c:v>
                </c:pt>
                <c:pt idx="8">
                  <c:v>0.22794572775470479</c:v>
                </c:pt>
                <c:pt idx="9">
                  <c:v>0.22581472760605542</c:v>
                </c:pt>
                <c:pt idx="10">
                  <c:v>0.19505077910831181</c:v>
                </c:pt>
                <c:pt idx="11">
                  <c:v>0.20776680348551921</c:v>
                </c:pt>
                <c:pt idx="12">
                  <c:v>0.18855407045679462</c:v>
                </c:pt>
                <c:pt idx="13">
                  <c:v>0.16057332595250171</c:v>
                </c:pt>
                <c:pt idx="14">
                  <c:v>0.20630626497869331</c:v>
                </c:pt>
                <c:pt idx="15">
                  <c:v>0.20289333287391895</c:v>
                </c:pt>
                <c:pt idx="16">
                  <c:v>0.17812178131525483</c:v>
                </c:pt>
                <c:pt idx="17">
                  <c:v>0.1359801393119896</c:v>
                </c:pt>
                <c:pt idx="18">
                  <c:v>0.10788836791907383</c:v>
                </c:pt>
                <c:pt idx="19">
                  <c:v>0.17525617970825424</c:v>
                </c:pt>
                <c:pt idx="20">
                  <c:v>0.20788236094130536</c:v>
                </c:pt>
                <c:pt idx="21">
                  <c:v>0.29875359515252414</c:v>
                </c:pt>
                <c:pt idx="22">
                  <c:v>0.34316902344109629</c:v>
                </c:pt>
                <c:pt idx="23">
                  <c:v>0.30181538560700966</c:v>
                </c:pt>
                <c:pt idx="24">
                  <c:v>0.32200465146431545</c:v>
                </c:pt>
                <c:pt idx="25">
                  <c:v>0.28954698262017803</c:v>
                </c:pt>
                <c:pt idx="26">
                  <c:v>0.27274616741459173</c:v>
                </c:pt>
                <c:pt idx="27">
                  <c:v>0.29902484489668707</c:v>
                </c:pt>
                <c:pt idx="28">
                  <c:v>0.36409629618914607</c:v>
                </c:pt>
                <c:pt idx="29">
                  <c:v>0.33667761762873949</c:v>
                </c:pt>
                <c:pt idx="30">
                  <c:v>0.24449252381418288</c:v>
                </c:pt>
                <c:pt idx="31">
                  <c:v>0.2441107535136737</c:v>
                </c:pt>
                <c:pt idx="32">
                  <c:v>0.22557062826548402</c:v>
                </c:pt>
                <c:pt idx="33">
                  <c:v>0.20241808383042165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B1-487B-9630-47ED6163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328752"/>
        <c:axId val="1326362911"/>
      </c:areaChart>
      <c:catAx>
        <c:axId val="163732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6362911"/>
        <c:crosses val="autoZero"/>
        <c:auto val="1"/>
        <c:lblAlgn val="ctr"/>
        <c:lblOffset val="100"/>
        <c:tickLblSkip val="5"/>
        <c:noMultiLvlLbl val="0"/>
      </c:catAx>
      <c:valAx>
        <c:axId val="1326362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b="1" baseline="0">
                    <a:solidFill>
                      <a:srgbClr val="002060"/>
                    </a:solidFill>
                  </a:rPr>
                  <a:t>MtCO</a:t>
                </a:r>
                <a:r>
                  <a:rPr lang="en-NZ" b="1" baseline="-25000">
                    <a:solidFill>
                      <a:srgbClr val="002060"/>
                    </a:solidFill>
                  </a:rPr>
                  <a:t>2</a:t>
                </a:r>
                <a:r>
                  <a:rPr lang="en-NZ" b="1" baseline="0">
                    <a:solidFill>
                      <a:srgbClr val="002060"/>
                    </a:solidFill>
                  </a:rPr>
                  <a:t>e</a:t>
                </a:r>
                <a:endParaRPr lang="en-NZ" b="1">
                  <a:solidFill>
                    <a:srgbClr val="002060"/>
                  </a:solidFill>
                </a:endParaRPr>
              </a:p>
            </c:rich>
          </c:tx>
          <c:layout>
            <c:manualLayout>
              <c:xMode val="edge"/>
              <c:yMode val="edge"/>
              <c:x val="1.7554143744812779E-2"/>
              <c:y val="0.287961143849268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732875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8421043760574273E-3"/>
          <c:y val="0.8337880744936973"/>
          <c:w val="0.98050545740638595"/>
          <c:h val="0.163901130886438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73710317460318"/>
          <c:y val="3.9167222222222221E-2"/>
          <c:w val="0.85354464285714282"/>
          <c:h val="0.6643541666666668"/>
        </c:manualLayout>
      </c:layout>
      <c:areaChart>
        <c:grouping val="stacked"/>
        <c:varyColors val="0"/>
        <c:ser>
          <c:idx val="0"/>
          <c:order val="0"/>
          <c:tx>
            <c:strRef>
              <c:f>'TechAnnex - Figures'!$I$189</c:f>
              <c:strCache>
                <c:ptCount val="1"/>
                <c:pt idx="0">
                  <c:v>Passenger </c:v>
                </c:pt>
              </c:strCache>
            </c:strRef>
          </c:tx>
          <c:spPr>
            <a:solidFill>
              <a:srgbClr val="14ACD4"/>
            </a:solidFill>
            <a:ln>
              <a:noFill/>
            </a:ln>
            <a:effectLst/>
          </c:spPr>
          <c:cat>
            <c:numRef>
              <c:f>'TechAnnex - Figures'!$J$188:$AD$188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'TechAnnex - Figures'!$J$189:$W$189</c:f>
              <c:numCache>
                <c:formatCode>0.00</c:formatCode>
                <c:ptCount val="14"/>
                <c:pt idx="0">
                  <c:v>8.8785674651053874</c:v>
                </c:pt>
                <c:pt idx="1">
                  <c:v>8.7338961006913607</c:v>
                </c:pt>
                <c:pt idx="2">
                  <c:v>8.5711045423634005</c:v>
                </c:pt>
                <c:pt idx="3">
                  <c:v>8.5010558437111357</c:v>
                </c:pt>
                <c:pt idx="4">
                  <c:v>8.6927578565637607</c:v>
                </c:pt>
                <c:pt idx="5">
                  <c:v>9.0012597099450353</c:v>
                </c:pt>
                <c:pt idx="6">
                  <c:v>9.2095829559020359</c:v>
                </c:pt>
                <c:pt idx="7">
                  <c:v>9.6800092176840433</c:v>
                </c:pt>
                <c:pt idx="8">
                  <c:v>9.7684356927962455</c:v>
                </c:pt>
                <c:pt idx="9">
                  <c:v>9.5332067729535375</c:v>
                </c:pt>
                <c:pt idx="10">
                  <c:v>8.569038779302879</c:v>
                </c:pt>
                <c:pt idx="11">
                  <c:v>8.8541028166284104</c:v>
                </c:pt>
                <c:pt idx="12">
                  <c:v>8.5958246051417824</c:v>
                </c:pt>
                <c:pt idx="13">
                  <c:v>8.7898479045374387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76-4689-B91A-C6A4D3F97E29}"/>
            </c:ext>
          </c:extLst>
        </c:ser>
        <c:ser>
          <c:idx val="1"/>
          <c:order val="1"/>
          <c:tx>
            <c:strRef>
              <c:f>'TechAnnex - Figures'!$I$190</c:f>
              <c:strCache>
                <c:ptCount val="1"/>
                <c:pt idx="0">
                  <c:v>Freight</c:v>
                </c:pt>
              </c:strCache>
            </c:strRef>
          </c:tx>
          <c:spPr>
            <a:solidFill>
              <a:srgbClr val="5C4EA0"/>
            </a:solidFill>
            <a:ln>
              <a:noFill/>
            </a:ln>
            <a:effectLst/>
          </c:spPr>
          <c:cat>
            <c:numRef>
              <c:f>'TechAnnex - Figures'!$J$188:$AD$188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'TechAnnex - Figures'!$J$190:$W$190</c:f>
              <c:numCache>
                <c:formatCode>0.00</c:formatCode>
                <c:ptCount val="14"/>
                <c:pt idx="0">
                  <c:v>3.445410538281414</c:v>
                </c:pt>
                <c:pt idx="1">
                  <c:v>3.552960530512876</c:v>
                </c:pt>
                <c:pt idx="2">
                  <c:v>3.5576237945348175</c:v>
                </c:pt>
                <c:pt idx="3">
                  <c:v>3.6574167666511097</c:v>
                </c:pt>
                <c:pt idx="4">
                  <c:v>3.7730103482168418</c:v>
                </c:pt>
                <c:pt idx="5">
                  <c:v>3.9041936799384986</c:v>
                </c:pt>
                <c:pt idx="6">
                  <c:v>3.7276714473012418</c:v>
                </c:pt>
                <c:pt idx="7">
                  <c:v>4.0820974541717607</c:v>
                </c:pt>
                <c:pt idx="8">
                  <c:v>4.2343877545793509</c:v>
                </c:pt>
                <c:pt idx="9">
                  <c:v>4.0470713097720381</c:v>
                </c:pt>
                <c:pt idx="10">
                  <c:v>3.8713082142267292</c:v>
                </c:pt>
                <c:pt idx="11">
                  <c:v>4.1268967716383607</c:v>
                </c:pt>
                <c:pt idx="12">
                  <c:v>4.0284253036172277</c:v>
                </c:pt>
                <c:pt idx="13">
                  <c:v>4.0625317361781415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76-4689-B91A-C6A4D3F97E29}"/>
            </c:ext>
          </c:extLst>
        </c:ser>
        <c:ser>
          <c:idx val="2"/>
          <c:order val="2"/>
          <c:tx>
            <c:strRef>
              <c:f>'TechAnnex - Figures'!$I$191</c:f>
              <c:strCache>
                <c:ptCount val="1"/>
                <c:pt idx="0">
                  <c:v>Aviation</c:v>
                </c:pt>
              </c:strCache>
            </c:strRef>
          </c:tx>
          <c:spPr>
            <a:solidFill>
              <a:srgbClr val="083256"/>
            </a:solidFill>
            <a:ln>
              <a:noFill/>
            </a:ln>
            <a:effectLst/>
          </c:spPr>
          <c:cat>
            <c:numRef>
              <c:f>'TechAnnex - Figures'!$J$188:$AD$188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'TechAnnex - Figures'!$J$191:$W$191</c:f>
              <c:numCache>
                <c:formatCode>0.00</c:formatCode>
                <c:ptCount val="14"/>
                <c:pt idx="0">
                  <c:v>0.96388411066490876</c:v>
                </c:pt>
                <c:pt idx="1">
                  <c:v>0.98832040891665662</c:v>
                </c:pt>
                <c:pt idx="2">
                  <c:v>0.81978496580547777</c:v>
                </c:pt>
                <c:pt idx="3">
                  <c:v>0.86282467250827</c:v>
                </c:pt>
                <c:pt idx="4">
                  <c:v>0.81738415400675501</c:v>
                </c:pt>
                <c:pt idx="5">
                  <c:v>0.85563061889544167</c:v>
                </c:pt>
                <c:pt idx="6">
                  <c:v>0.9254983707579082</c:v>
                </c:pt>
                <c:pt idx="7">
                  <c:v>0.99586406511407932</c:v>
                </c:pt>
                <c:pt idx="8">
                  <c:v>1.0780206784097528</c:v>
                </c:pt>
                <c:pt idx="9">
                  <c:v>1.0241488650473418</c:v>
                </c:pt>
                <c:pt idx="10">
                  <c:v>0.70912593875709762</c:v>
                </c:pt>
                <c:pt idx="11">
                  <c:v>0.82383608642477602</c:v>
                </c:pt>
                <c:pt idx="12">
                  <c:v>1.023525600662534</c:v>
                </c:pt>
                <c:pt idx="13">
                  <c:v>1.2686881663915288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76-4689-B91A-C6A4D3F9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2787664"/>
        <c:axId val="1738608640"/>
      </c:areaChart>
      <c:lineChart>
        <c:grouping val="standard"/>
        <c:varyColors val="0"/>
        <c:ser>
          <c:idx val="4"/>
          <c:order val="3"/>
          <c:tx>
            <c:strRef>
              <c:f>'TechAnnex - Figures'!$I$192</c:f>
              <c:strCache>
                <c:ptCount val="1"/>
                <c:pt idx="0">
                  <c:v>Provisional</c:v>
                </c:pt>
              </c:strCache>
            </c:strRef>
          </c:tx>
          <c:spPr>
            <a:ln w="38100" cap="rnd">
              <a:solidFill>
                <a:srgbClr val="6AC17B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'TechAnnex - Figures'!$J$188:$AD$188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'TechAnnex - Figures'!$J$192:$AD$192</c:f>
              <c:numCache>
                <c:formatCode>General</c:formatCode>
                <c:ptCount val="21"/>
                <c:pt idx="12" formatCode="0.00">
                  <c:v>13.684400000000002</c:v>
                </c:pt>
                <c:pt idx="13" formatCode="0.00">
                  <c:v>13.9255</c:v>
                </c:pt>
                <c:pt idx="14" formatCode="0.00">
                  <c:v>13.882900000000001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76-4689-B91A-C6A4D3F97E29}"/>
            </c:ext>
          </c:extLst>
        </c:ser>
        <c:ser>
          <c:idx val="3"/>
          <c:order val="4"/>
          <c:tx>
            <c:strRef>
              <c:f>'TechAnnex - Figures'!$I$193</c:f>
              <c:strCache>
                <c:ptCount val="1"/>
                <c:pt idx="0">
                  <c:v>ERP2 path</c:v>
                </c:pt>
              </c:strCache>
            </c:strRef>
          </c:tx>
          <c:spPr>
            <a:ln w="25400" cap="rnd">
              <a:solidFill>
                <a:srgbClr val="00ACD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'TechAnnex - Figures'!$J$188:$AD$188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'TechAnnex - Figures'!$J$193:$AD$193</c:f>
              <c:numCache>
                <c:formatCode>General</c:formatCode>
                <c:ptCount val="21"/>
                <c:pt idx="12" formatCode="0.00">
                  <c:v>13.684428618948971</c:v>
                </c:pt>
                <c:pt idx="13" formatCode="0.00">
                  <c:v>14.322391900423151</c:v>
                </c:pt>
                <c:pt idx="14" formatCode="0.00">
                  <c:v>14.324939761410242</c:v>
                </c:pt>
                <c:pt idx="15" formatCode="0.00">
                  <c:v>14.31780470662593</c:v>
                </c:pt>
                <c:pt idx="16" formatCode="0.00">
                  <c:v>14.265724646237954</c:v>
                </c:pt>
                <c:pt idx="17" formatCode="0.00">
                  <c:v>14.160752676811388</c:v>
                </c:pt>
                <c:pt idx="18" formatCode="0.00">
                  <c:v>13.999450981563212</c:v>
                </c:pt>
                <c:pt idx="19" formatCode="0.00">
                  <c:v>13.848929881369118</c:v>
                </c:pt>
                <c:pt idx="20" formatCode="0.00">
                  <c:v>13.685207202809144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76-4689-B91A-C6A4D3F9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787664"/>
        <c:axId val="1738608640"/>
      </c:lineChart>
      <c:catAx>
        <c:axId val="372787664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out"/>
        <c:tickLblPos val="low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608640"/>
        <c:crosses val="autoZero"/>
        <c:auto val="1"/>
        <c:lblAlgn val="ctr"/>
        <c:lblOffset val="100"/>
        <c:tickLblSkip val="5"/>
        <c:noMultiLvlLbl val="0"/>
      </c:catAx>
      <c:valAx>
        <c:axId val="17386086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rgbClr val="083256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000" b="1" i="0" u="none" strike="noStrike" kern="1200" baseline="0">
                    <a:solidFill>
                      <a:srgbClr val="002060"/>
                    </a:solidFill>
                  </a:rPr>
                  <a:t>MtCO</a:t>
                </a:r>
                <a:r>
                  <a:rPr lang="en-NZ" sz="1000" b="1" i="0" u="none" strike="noStrike" kern="1200" baseline="-25000">
                    <a:solidFill>
                      <a:srgbClr val="002060"/>
                    </a:solidFill>
                    <a:effectLst/>
                  </a:rPr>
                  <a:t>2</a:t>
                </a:r>
                <a:r>
                  <a:rPr lang="en-NZ" sz="1000" b="1" i="0" u="none" strike="noStrike" kern="1200" baseline="0">
                    <a:solidFill>
                      <a:srgbClr val="002060"/>
                    </a:solidFill>
                  </a:rPr>
                  <a:t>e</a:t>
                </a:r>
              </a:p>
            </c:rich>
          </c:tx>
          <c:layout>
            <c:manualLayout>
              <c:xMode val="edge"/>
              <c:yMode val="edge"/>
              <c:x val="3.3864619966135018E-2"/>
              <c:y val="0.312540928397017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1" i="0" u="none" strike="noStrike" kern="1200" baseline="0">
                  <a:solidFill>
                    <a:srgbClr val="083256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787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956349206349206E-2"/>
          <c:y val="0.81685694444444445"/>
          <c:w val="0.90792559523809524"/>
          <c:h val="0.1831430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accent3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929719328536451"/>
          <c:y val="4.8543689320388349E-2"/>
          <c:w val="0.84432382845348197"/>
          <c:h val="0.7050440477118578"/>
        </c:manualLayout>
      </c:layout>
      <c:areaChart>
        <c:grouping val="stacked"/>
        <c:varyColors val="0"/>
        <c:ser>
          <c:idx val="2"/>
          <c:order val="0"/>
          <c:tx>
            <c:strRef>
              <c:f>'TechAnnex - Figures'!$I$212</c:f>
              <c:strCache>
                <c:ptCount val="1"/>
                <c:pt idx="0">
                  <c:v>Light passenger vehicles</c:v>
                </c:pt>
              </c:strCache>
            </c:strRef>
          </c:tx>
          <c:spPr>
            <a:solidFill>
              <a:srgbClr val="14ACD4"/>
            </a:solidFill>
            <a:ln>
              <a:noFill/>
            </a:ln>
            <a:effectLst/>
          </c:spPr>
          <c:cat>
            <c:numRef>
              <c:f>'TechAnnex - Figures'!$J$211:$W$211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'TechAnnex - Figures'!$J$212:$W$212</c:f>
              <c:numCache>
                <c:formatCode>0.00</c:formatCode>
                <c:ptCount val="14"/>
                <c:pt idx="0">
                  <c:v>6.9623130703972169</c:v>
                </c:pt>
                <c:pt idx="1">
                  <c:v>6.797111977877992</c:v>
                </c:pt>
                <c:pt idx="2">
                  <c:v>6.6272909663059592</c:v>
                </c:pt>
                <c:pt idx="3">
                  <c:v>6.5347604855665677</c:v>
                </c:pt>
                <c:pt idx="4">
                  <c:v>6.6291722337297951</c:v>
                </c:pt>
                <c:pt idx="5">
                  <c:v>6.8209580920941706</c:v>
                </c:pt>
                <c:pt idx="6">
                  <c:v>6.942898922727716</c:v>
                </c:pt>
                <c:pt idx="7">
                  <c:v>7.1583051991983027</c:v>
                </c:pt>
                <c:pt idx="8">
                  <c:v>7.1018373663944594</c:v>
                </c:pt>
                <c:pt idx="9">
                  <c:v>6.9672852396234655</c:v>
                </c:pt>
                <c:pt idx="10">
                  <c:v>6.0802209203074389</c:v>
                </c:pt>
                <c:pt idx="11">
                  <c:v>6.203353325099016</c:v>
                </c:pt>
                <c:pt idx="12">
                  <c:v>5.9062796510523032</c:v>
                </c:pt>
                <c:pt idx="13">
                  <c:v>6.0389297099500912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2-4EC2-95EE-8D591CBD4F44}"/>
            </c:ext>
          </c:extLst>
        </c:ser>
        <c:ser>
          <c:idx val="3"/>
          <c:order val="1"/>
          <c:tx>
            <c:strRef>
              <c:f>'TechAnnex - Figures'!$I$213</c:f>
              <c:strCache>
                <c:ptCount val="1"/>
                <c:pt idx="0">
                  <c:v>Light commercial vehicles</c:v>
                </c:pt>
              </c:strCache>
            </c:strRef>
          </c:tx>
          <c:spPr>
            <a:solidFill>
              <a:srgbClr val="F57825"/>
            </a:solidFill>
            <a:ln>
              <a:noFill/>
            </a:ln>
            <a:effectLst/>
          </c:spPr>
          <c:cat>
            <c:numRef>
              <c:f>'TechAnnex - Figures'!$J$211:$W$211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'TechAnnex - Figures'!$J$213:$W$213</c:f>
              <c:numCache>
                <c:formatCode>0.00</c:formatCode>
                <c:ptCount val="14"/>
                <c:pt idx="0">
                  <c:v>1.8704957554222974</c:v>
                </c:pt>
                <c:pt idx="1">
                  <c:v>1.8925957888243894</c:v>
                </c:pt>
                <c:pt idx="2">
                  <c:v>1.900584865124038</c:v>
                </c:pt>
                <c:pt idx="3">
                  <c:v>1.922819903156928</c:v>
                </c:pt>
                <c:pt idx="4">
                  <c:v>2.0194931472067794</c:v>
                </c:pt>
                <c:pt idx="5">
                  <c:v>2.1350587914211641</c:v>
                </c:pt>
                <c:pt idx="6">
                  <c:v>2.2207722899670306</c:v>
                </c:pt>
                <c:pt idx="7">
                  <c:v>2.4750275808237183</c:v>
                </c:pt>
                <c:pt idx="8">
                  <c:v>2.6190155658931618</c:v>
                </c:pt>
                <c:pt idx="9">
                  <c:v>2.51682821759313</c:v>
                </c:pt>
                <c:pt idx="10">
                  <c:v>2.4440570559792962</c:v>
                </c:pt>
                <c:pt idx="11">
                  <c:v>2.605980688068652</c:v>
                </c:pt>
                <c:pt idx="12">
                  <c:v>2.6480978844727194</c:v>
                </c:pt>
                <c:pt idx="13">
                  <c:v>2.7102280025675625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2-4EC2-95EE-8D591CBD4F44}"/>
            </c:ext>
          </c:extLst>
        </c:ser>
        <c:ser>
          <c:idx val="0"/>
          <c:order val="2"/>
          <c:tx>
            <c:strRef>
              <c:f>'TechAnnex - Figures'!$I$214</c:f>
              <c:strCache>
                <c:ptCount val="1"/>
                <c:pt idx="0">
                  <c:v>Motorcycles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'TechAnnex - Figures'!$J$211:$W$211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'TechAnnex - Figures'!$J$214:$W$214</c:f>
              <c:numCache>
                <c:formatCode>0.00</c:formatCode>
                <c:ptCount val="14"/>
                <c:pt idx="0">
                  <c:v>4.5758639285874501E-2</c:v>
                </c:pt>
                <c:pt idx="1">
                  <c:v>4.4188333988978597E-2</c:v>
                </c:pt>
                <c:pt idx="2">
                  <c:v>4.3228710933402602E-2</c:v>
                </c:pt>
                <c:pt idx="3">
                  <c:v>4.3475454987639411E-2</c:v>
                </c:pt>
                <c:pt idx="4">
                  <c:v>4.4092475627187398E-2</c:v>
                </c:pt>
                <c:pt idx="5">
                  <c:v>4.5242826429701094E-2</c:v>
                </c:pt>
                <c:pt idx="6">
                  <c:v>4.59117432072913E-2</c:v>
                </c:pt>
                <c:pt idx="7">
                  <c:v>4.6676437662021203E-2</c:v>
                </c:pt>
                <c:pt idx="8">
                  <c:v>4.7582760508625296E-2</c:v>
                </c:pt>
                <c:pt idx="9">
                  <c:v>4.9093315736942006E-2</c:v>
                </c:pt>
                <c:pt idx="10">
                  <c:v>4.4760803016142298E-2</c:v>
                </c:pt>
                <c:pt idx="11">
                  <c:v>4.4768803460742822E-2</c:v>
                </c:pt>
                <c:pt idx="12">
                  <c:v>4.1447069616760396E-2</c:v>
                </c:pt>
                <c:pt idx="13">
                  <c:v>4.0690192019784799E-2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72-4EC2-95EE-8D591CBD4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2491312"/>
        <c:axId val="1012749584"/>
      </c:areaChart>
      <c:catAx>
        <c:axId val="1612491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AFC7D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2749584"/>
        <c:crosses val="autoZero"/>
        <c:auto val="1"/>
        <c:lblAlgn val="ctr"/>
        <c:lblOffset val="100"/>
        <c:tickLblSkip val="1"/>
        <c:noMultiLvlLbl val="0"/>
      </c:catAx>
      <c:valAx>
        <c:axId val="101274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FC7D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1000" b="1">
                    <a:solidFill>
                      <a:srgbClr val="002060"/>
                    </a:solidFill>
                  </a:rPr>
                  <a:t>MtCO₂e </a:t>
                </a:r>
              </a:p>
            </c:rich>
          </c:tx>
          <c:layout>
            <c:manualLayout>
              <c:xMode val="edge"/>
              <c:yMode val="edge"/>
              <c:x val="2.7231786146975835E-2"/>
              <c:y val="0.308170428696412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206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24913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0778055067730656E-2"/>
          <c:y val="0.91344258890715579"/>
          <c:w val="0.86098366043277774"/>
          <c:h val="6.5559899418167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40.png"/><Relationship Id="rId3" Type="http://schemas.openxmlformats.org/officeDocument/2006/relationships/image" Target="../media/image30.png"/><Relationship Id="rId7" Type="http://schemas.openxmlformats.org/officeDocument/2006/relationships/image" Target="../media/image34.png"/><Relationship Id="rId12" Type="http://schemas.openxmlformats.org/officeDocument/2006/relationships/image" Target="../media/image39.png"/><Relationship Id="rId2" Type="http://schemas.openxmlformats.org/officeDocument/2006/relationships/image" Target="../media/image29.png"/><Relationship Id="rId16" Type="http://schemas.openxmlformats.org/officeDocument/2006/relationships/image" Target="../media/image43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11" Type="http://schemas.openxmlformats.org/officeDocument/2006/relationships/image" Target="../media/image38.png"/><Relationship Id="rId5" Type="http://schemas.openxmlformats.org/officeDocument/2006/relationships/image" Target="../media/image32.png"/><Relationship Id="rId15" Type="http://schemas.openxmlformats.org/officeDocument/2006/relationships/image" Target="../media/image42.png"/><Relationship Id="rId10" Type="http://schemas.openxmlformats.org/officeDocument/2006/relationships/image" Target="../media/image37.png"/><Relationship Id="rId4" Type="http://schemas.openxmlformats.org/officeDocument/2006/relationships/image" Target="../media/image31.png"/><Relationship Id="rId9" Type="http://schemas.openxmlformats.org/officeDocument/2006/relationships/image" Target="../media/image36.png"/><Relationship Id="rId14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2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0</xdr:row>
      <xdr:rowOff>114302</xdr:rowOff>
    </xdr:from>
    <xdr:to>
      <xdr:col>1</xdr:col>
      <xdr:colOff>2057400</xdr:colOff>
      <xdr:row>7</xdr:row>
      <xdr:rowOff>55054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EDDF85-E566-1174-05F0-0F520B1DF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6" y="114302"/>
          <a:ext cx="2133599" cy="1318702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0.6452</cdr:x>
      <cdr:y>0.04126</cdr:y>
    </cdr:from>
    <cdr:to>
      <cdr:x>0.6452</cdr:x>
      <cdr:y>0.85508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CE9E0821-8A42-A00B-789D-F4F9629075FB}"/>
            </a:ext>
          </a:extLst>
        </cdr:cNvPr>
        <cdr:cNvCxnSpPr/>
      </cdr:nvCxnSpPr>
      <cdr:spPr>
        <a:xfrm xmlns:a="http://schemas.openxmlformats.org/drawingml/2006/main">
          <a:off x="3543663" y="119251"/>
          <a:ext cx="0" cy="235213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0.64921</cdr:x>
      <cdr:y>0.04403</cdr:y>
    </cdr:from>
    <cdr:to>
      <cdr:x>0.80543</cdr:x>
      <cdr:y>0.18975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D77F50B4-7F54-7E23-E065-31312A088728}"/>
            </a:ext>
          </a:extLst>
        </cdr:cNvPr>
        <cdr:cNvSpPr txBox="1"/>
      </cdr:nvSpPr>
      <cdr:spPr>
        <a:xfrm xmlns:a="http://schemas.openxmlformats.org/drawingml/2006/main">
          <a:off x="3478823" y="128117"/>
          <a:ext cx="837112" cy="423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NZ" sz="900">
              <a:solidFill>
                <a:schemeClr val="accent3"/>
              </a:solidFill>
            </a:rPr>
            <a:t>Provisional</a:t>
          </a:r>
        </a:p>
        <a:p xmlns:a="http://schemas.openxmlformats.org/drawingml/2006/main">
          <a:r>
            <a:rPr lang="en-NZ" sz="900">
              <a:solidFill>
                <a:schemeClr val="accent3"/>
              </a:solidFill>
            </a:rPr>
            <a:t>estimates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0.24432</cdr:x>
      <cdr:y>0.25985</cdr:y>
    </cdr:from>
    <cdr:to>
      <cdr:x>0.63029</cdr:x>
      <cdr:y>0.6275</cdr:y>
    </cdr:to>
    <cdr:grpSp>
      <cdr:nvGrpSpPr>
        <cdr:cNvPr id="5" name="Group 4">
          <a:extLst xmlns:a="http://schemas.openxmlformats.org/drawingml/2006/main">
            <a:ext uri="{FF2B5EF4-FFF2-40B4-BE49-F238E27FC236}">
              <a16:creationId xmlns:a16="http://schemas.microsoft.com/office/drawing/2014/main" id="{316A071F-6FF7-D38A-147E-84A9732ED854}"/>
            </a:ext>
          </a:extLst>
        </cdr:cNvPr>
        <cdr:cNvGrpSpPr/>
      </cdr:nvGrpSpPr>
      <cdr:grpSpPr>
        <a:xfrm xmlns:a="http://schemas.openxmlformats.org/drawingml/2006/main">
          <a:off x="1506828" y="936402"/>
          <a:ext cx="2380446" cy="1324872"/>
          <a:chOff x="1620157" y="957026"/>
          <a:chExt cx="2559410" cy="1354058"/>
        </a:xfrm>
      </cdr:grpSpPr>
      <cdr:sp macro="" textlink="">
        <cdr:nvSpPr>
          <cdr:cNvPr id="2" name="TextBox 5">
            <a:extLst xmlns:a="http://schemas.openxmlformats.org/drawingml/2006/main">
              <a:ext uri="{FF2B5EF4-FFF2-40B4-BE49-F238E27FC236}">
                <a16:creationId xmlns:a16="http://schemas.microsoft.com/office/drawing/2014/main" id="{B0216A96-D544-A841-229F-78897ECD23AD}"/>
              </a:ext>
            </a:extLst>
          </cdr:cNvPr>
          <cdr:cNvSpPr txBox="1"/>
        </cdr:nvSpPr>
        <cdr:spPr>
          <a:xfrm xmlns:a="http://schemas.openxmlformats.org/drawingml/2006/main">
            <a:off x="1620157" y="957026"/>
            <a:ext cx="463910" cy="325947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none" rtlCol="0" anchor="t">
            <a:spAutoFit/>
          </a:bodyPr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NZ" sz="1400" b="1">
                <a:solidFill>
                  <a:schemeClr val="bg1"/>
                </a:solidFill>
              </a:rPr>
              <a:t>EB2</a:t>
            </a:r>
          </a:p>
        </cdr:txBody>
      </cdr:sp>
      <cdr:sp macro="" textlink="">
        <cdr:nvSpPr>
          <cdr:cNvPr id="3" name="TextBox 5">
            <a:extLst xmlns:a="http://schemas.openxmlformats.org/drawingml/2006/main">
              <a:ext uri="{FF2B5EF4-FFF2-40B4-BE49-F238E27FC236}">
                <a16:creationId xmlns:a16="http://schemas.microsoft.com/office/drawing/2014/main" id="{B0216A96-D544-A841-229F-78897ECD23AD}"/>
              </a:ext>
            </a:extLst>
          </cdr:cNvPr>
          <cdr:cNvSpPr txBox="1"/>
        </cdr:nvSpPr>
        <cdr:spPr>
          <a:xfrm xmlns:a="http://schemas.openxmlformats.org/drawingml/2006/main">
            <a:off x="2663372" y="1349155"/>
            <a:ext cx="463910" cy="325947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none" rtlCol="0" anchor="t">
            <a:spAutoFit/>
          </a:bodyPr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NZ" sz="1400" b="1">
                <a:solidFill>
                  <a:schemeClr val="bg1"/>
                </a:solidFill>
              </a:rPr>
              <a:t>EB3</a:t>
            </a:r>
          </a:p>
        </cdr:txBody>
      </cdr:sp>
      <cdr:sp macro="" textlink="">
        <cdr:nvSpPr>
          <cdr:cNvPr id="4" name="TextBox 5">
            <a:extLst xmlns:a="http://schemas.openxmlformats.org/drawingml/2006/main">
              <a:ext uri="{FF2B5EF4-FFF2-40B4-BE49-F238E27FC236}">
                <a16:creationId xmlns:a16="http://schemas.microsoft.com/office/drawing/2014/main" id="{B0216A96-D544-A841-229F-78897ECD23AD}"/>
              </a:ext>
            </a:extLst>
          </cdr:cNvPr>
          <cdr:cNvSpPr txBox="1"/>
        </cdr:nvSpPr>
        <cdr:spPr>
          <a:xfrm xmlns:a="http://schemas.openxmlformats.org/drawingml/2006/main">
            <a:off x="3715657" y="1985137"/>
            <a:ext cx="463910" cy="325947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none" rtlCol="0" anchor="t">
            <a:spAutoFit/>
          </a:bodyPr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NZ" sz="1400" b="1">
                <a:solidFill>
                  <a:sysClr val="windowText" lastClr="000000"/>
                </a:solidFill>
              </a:rPr>
              <a:t>EB4</a:t>
            </a:r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36285</xdr:colOff>
      <xdr:row>106</xdr:row>
      <xdr:rowOff>36286</xdr:rowOff>
    </xdr:from>
    <xdr:to>
      <xdr:col>5</xdr:col>
      <xdr:colOff>163285</xdr:colOff>
      <xdr:row>109</xdr:row>
      <xdr:rowOff>45357</xdr:rowOff>
    </xdr:to>
    <xdr:sp macro="" textlink="">
      <xdr:nvSpPr>
        <xdr:cNvPr id="6" name="Right Brace 5">
          <a:extLst>
            <a:ext uri="{FF2B5EF4-FFF2-40B4-BE49-F238E27FC236}">
              <a16:creationId xmlns:a16="http://schemas.microsoft.com/office/drawing/2014/main" id="{ECE476AD-98F5-404F-A9E9-0AB8CA32046D}"/>
            </a:ext>
          </a:extLst>
        </xdr:cNvPr>
        <xdr:cNvSpPr/>
      </xdr:nvSpPr>
      <xdr:spPr>
        <a:xfrm>
          <a:off x="4506685" y="110246886"/>
          <a:ext cx="127000" cy="377371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NZ" sz="1100"/>
        </a:p>
      </xdr:txBody>
    </xdr:sp>
    <xdr:clientData/>
  </xdr:twoCellAnchor>
  <xdr:twoCellAnchor editAs="oneCell">
    <xdr:from>
      <xdr:col>0</xdr:col>
      <xdr:colOff>224496</xdr:colOff>
      <xdr:row>5</xdr:row>
      <xdr:rowOff>45357</xdr:rowOff>
    </xdr:from>
    <xdr:to>
      <xdr:col>5</xdr:col>
      <xdr:colOff>605063</xdr:colOff>
      <xdr:row>44</xdr:row>
      <xdr:rowOff>2994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423E85-2E79-EE80-1588-B755EAFF9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496" y="1115786"/>
          <a:ext cx="4899953" cy="70333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201485</xdr:colOff>
      <xdr:row>44</xdr:row>
      <xdr:rowOff>172356</xdr:rowOff>
    </xdr:from>
    <xdr:to>
      <xdr:col>5</xdr:col>
      <xdr:colOff>607332</xdr:colOff>
      <xdr:row>72</xdr:row>
      <xdr:rowOff>107786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54558A5-2FB2-A62D-73D2-274D0CC89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85" y="8318499"/>
          <a:ext cx="4896658" cy="5015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106499</xdr:colOff>
      <xdr:row>74</xdr:row>
      <xdr:rowOff>54427</xdr:rowOff>
    </xdr:from>
    <xdr:to>
      <xdr:col>5</xdr:col>
      <xdr:colOff>498021</xdr:colOff>
      <xdr:row>112</xdr:row>
      <xdr:rowOff>40094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C9FF6C-743D-F0CF-AB31-33E8F5618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99" y="13643427"/>
          <a:ext cx="4872808" cy="68799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68555</xdr:colOff>
      <xdr:row>112</xdr:row>
      <xdr:rowOff>108857</xdr:rowOff>
    </xdr:from>
    <xdr:to>
      <xdr:col>5</xdr:col>
      <xdr:colOff>280306</xdr:colOff>
      <xdr:row>138</xdr:row>
      <xdr:rowOff>62502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4A3F8CA-0BE9-E8F9-154A-BF7BCF18E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55" y="20592143"/>
          <a:ext cx="4693037" cy="46707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20039</xdr:colOff>
      <xdr:row>143</xdr:row>
      <xdr:rowOff>99786</xdr:rowOff>
    </xdr:from>
    <xdr:to>
      <xdr:col>5</xdr:col>
      <xdr:colOff>470807</xdr:colOff>
      <xdr:row>181</xdr:row>
      <xdr:rowOff>117566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3411F38-0C90-F0FE-8911-41BDA4A2D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9" y="26207357"/>
          <a:ext cx="4932054" cy="69755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37494</xdr:colOff>
      <xdr:row>190</xdr:row>
      <xdr:rowOff>154213</xdr:rowOff>
    </xdr:from>
    <xdr:to>
      <xdr:col>5</xdr:col>
      <xdr:colOff>479878</xdr:colOff>
      <xdr:row>230</xdr:row>
      <xdr:rowOff>39005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A50828E-343F-F229-A699-264566B1F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94" y="34852427"/>
          <a:ext cx="4923670" cy="72145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151300</xdr:colOff>
      <xdr:row>230</xdr:row>
      <xdr:rowOff>63568</xdr:rowOff>
    </xdr:from>
    <xdr:to>
      <xdr:col>5</xdr:col>
      <xdr:colOff>344713</xdr:colOff>
      <xdr:row>258</xdr:row>
      <xdr:rowOff>65950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B2D7543-C8D4-F815-4EF1-209F6DD5A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300" y="42091497"/>
          <a:ext cx="4674699" cy="50823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39238</xdr:colOff>
      <xdr:row>262</xdr:row>
      <xdr:rowOff>45356</xdr:rowOff>
    </xdr:from>
    <xdr:to>
      <xdr:col>5</xdr:col>
      <xdr:colOff>361950</xdr:colOff>
      <xdr:row>299</xdr:row>
      <xdr:rowOff>128541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C1F9AA8-B491-B9EB-B8DB-934E75B9B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38" y="47878999"/>
          <a:ext cx="4803998" cy="67960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117927</xdr:colOff>
      <xdr:row>300</xdr:row>
      <xdr:rowOff>112555</xdr:rowOff>
    </xdr:from>
    <xdr:to>
      <xdr:col>5</xdr:col>
      <xdr:colOff>399162</xdr:colOff>
      <xdr:row>316</xdr:row>
      <xdr:rowOff>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F286F37-8061-72E0-46A7-7D4E8513B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27" y="54840484"/>
          <a:ext cx="4762521" cy="27903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114203</xdr:colOff>
      <xdr:row>319</xdr:row>
      <xdr:rowOff>72572</xdr:rowOff>
    </xdr:from>
    <xdr:to>
      <xdr:col>6</xdr:col>
      <xdr:colOff>188958</xdr:colOff>
      <xdr:row>338</xdr:row>
      <xdr:rowOff>2721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A6048E4-EE46-8CCC-9CB6-339379618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3" b="1615"/>
        <a:stretch/>
      </xdr:blipFill>
      <xdr:spPr bwMode="auto">
        <a:xfrm>
          <a:off x="114203" y="58247643"/>
          <a:ext cx="5200112" cy="337729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100330</xdr:colOff>
      <xdr:row>342</xdr:row>
      <xdr:rowOff>90714</xdr:rowOff>
    </xdr:from>
    <xdr:to>
      <xdr:col>5</xdr:col>
      <xdr:colOff>606425</xdr:colOff>
      <xdr:row>381</xdr:row>
      <xdr:rowOff>88900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509129C-DB60-4689-8645-109BF93D4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30" y="62438643"/>
          <a:ext cx="4996906" cy="707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188221</xdr:colOff>
      <xdr:row>386</xdr:row>
      <xdr:rowOff>36284</xdr:rowOff>
    </xdr:from>
    <xdr:to>
      <xdr:col>6</xdr:col>
      <xdr:colOff>90714</xdr:colOff>
      <xdr:row>413</xdr:row>
      <xdr:rowOff>173324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D93908B-1207-0F9C-BBFD-B1DE42487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21" y="70367070"/>
          <a:ext cx="5027850" cy="50356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63501</xdr:colOff>
      <xdr:row>416</xdr:row>
      <xdr:rowOff>145143</xdr:rowOff>
    </xdr:from>
    <xdr:to>
      <xdr:col>5</xdr:col>
      <xdr:colOff>251257</xdr:colOff>
      <xdr:row>452</xdr:row>
      <xdr:rowOff>45358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61E0DE9E-4612-2A03-B2D9-147ECA1C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" y="75918786"/>
          <a:ext cx="4669042" cy="64316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92567</xdr:colOff>
      <xdr:row>452</xdr:row>
      <xdr:rowOff>27215</xdr:rowOff>
    </xdr:from>
    <xdr:to>
      <xdr:col>5</xdr:col>
      <xdr:colOff>126092</xdr:colOff>
      <xdr:row>486</xdr:row>
      <xdr:rowOff>77833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EB3759F-CE42-0AAA-3D9A-6BCB8EDFE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67" y="82332286"/>
          <a:ext cx="4514811" cy="62191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97406</xdr:colOff>
      <xdr:row>490</xdr:row>
      <xdr:rowOff>154214</xdr:rowOff>
    </xdr:from>
    <xdr:to>
      <xdr:col>5</xdr:col>
      <xdr:colOff>71663</xdr:colOff>
      <xdr:row>524</xdr:row>
      <xdr:rowOff>123189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8F2D42E-11C5-BDEF-70FB-9F4C121EF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06" y="89353571"/>
          <a:ext cx="4455543" cy="61375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54429</xdr:colOff>
      <xdr:row>524</xdr:row>
      <xdr:rowOff>163286</xdr:rowOff>
    </xdr:from>
    <xdr:to>
      <xdr:col>5</xdr:col>
      <xdr:colOff>317500</xdr:colOff>
      <xdr:row>539</xdr:row>
      <xdr:rowOff>35300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EE607A4-548D-35E8-2D2D-2A35568D9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9" y="95531215"/>
          <a:ext cx="4744357" cy="259344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145142</xdr:colOff>
      <xdr:row>3</xdr:row>
      <xdr:rowOff>102239</xdr:rowOff>
    </xdr:from>
    <xdr:to>
      <xdr:col>5</xdr:col>
      <xdr:colOff>571500</xdr:colOff>
      <xdr:row>25</xdr:row>
      <xdr:rowOff>18352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57C9FB-E05A-4487-8C71-E7A665785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42" y="755382"/>
          <a:ext cx="4907644" cy="3907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214147</xdr:colOff>
      <xdr:row>27</xdr:row>
      <xdr:rowOff>54430</xdr:rowOff>
    </xdr:from>
    <xdr:to>
      <xdr:col>5</xdr:col>
      <xdr:colOff>324471</xdr:colOff>
      <xdr:row>48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F2471C0-3E2B-8304-6058-07EF1DC73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147" y="5061859"/>
          <a:ext cx="4591610" cy="3746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236524</xdr:colOff>
      <xdr:row>50</xdr:row>
      <xdr:rowOff>90712</xdr:rowOff>
    </xdr:from>
    <xdr:to>
      <xdr:col>5</xdr:col>
      <xdr:colOff>625928</xdr:colOff>
      <xdr:row>72</xdr:row>
      <xdr:rowOff>65834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9D5DA41-2EA1-652F-6CAD-4F6BF3F9E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524" y="9261926"/>
          <a:ext cx="4870690" cy="3966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110102</xdr:colOff>
      <xdr:row>74</xdr:row>
      <xdr:rowOff>72571</xdr:rowOff>
    </xdr:from>
    <xdr:to>
      <xdr:col>6</xdr:col>
      <xdr:colOff>590891</xdr:colOff>
      <xdr:row>92</xdr:row>
      <xdr:rowOff>18142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E6B0F6D-7A32-0CC6-3D0E-F0147C0B9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2" y="13598071"/>
          <a:ext cx="5606146" cy="450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126998</xdr:colOff>
      <xdr:row>100</xdr:row>
      <xdr:rowOff>33180</xdr:rowOff>
    </xdr:from>
    <xdr:to>
      <xdr:col>6</xdr:col>
      <xdr:colOff>471714</xdr:colOff>
      <xdr:row>122</xdr:row>
      <xdr:rowOff>45688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B1A75A9-02E1-B24E-8699-B6EFDD68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98" y="19573037"/>
          <a:ext cx="5470073" cy="4003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499163</xdr:colOff>
      <xdr:row>124</xdr:row>
      <xdr:rowOff>9071</xdr:rowOff>
    </xdr:from>
    <xdr:to>
      <xdr:col>5</xdr:col>
      <xdr:colOff>108857</xdr:colOff>
      <xdr:row>140</xdr:row>
      <xdr:rowOff>166858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B0E2FCB-FCDB-FAAB-1CDE-95342EE31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63" y="23903214"/>
          <a:ext cx="4090980" cy="3441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414858</xdr:colOff>
      <xdr:row>142</xdr:row>
      <xdr:rowOff>63500</xdr:rowOff>
    </xdr:from>
    <xdr:to>
      <xdr:col>4</xdr:col>
      <xdr:colOff>598714</xdr:colOff>
      <xdr:row>157</xdr:row>
      <xdr:rowOff>141585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693F658-EA94-F494-8B56-26415920E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858" y="27604357"/>
          <a:ext cx="4021070" cy="3180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253999</xdr:colOff>
      <xdr:row>159</xdr:row>
      <xdr:rowOff>27099</xdr:rowOff>
    </xdr:from>
    <xdr:to>
      <xdr:col>5</xdr:col>
      <xdr:colOff>417284</xdr:colOff>
      <xdr:row>180</xdr:row>
      <xdr:rowOff>85978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25D015E-21BE-BE9B-B535-269A5D0FD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999" y="31033242"/>
          <a:ext cx="4644571" cy="3868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69313</xdr:colOff>
      <xdr:row>182</xdr:row>
      <xdr:rowOff>136070</xdr:rowOff>
    </xdr:from>
    <xdr:to>
      <xdr:col>6</xdr:col>
      <xdr:colOff>535214</xdr:colOff>
      <xdr:row>205</xdr:row>
      <xdr:rowOff>44598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25B188A-16CD-9971-F4D4-A25F19312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13" y="35315070"/>
          <a:ext cx="5591258" cy="4081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138495</xdr:colOff>
      <xdr:row>207</xdr:row>
      <xdr:rowOff>117929</xdr:rowOff>
    </xdr:from>
    <xdr:to>
      <xdr:col>6</xdr:col>
      <xdr:colOff>480785</xdr:colOff>
      <xdr:row>229</xdr:row>
      <xdr:rowOff>149168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3D5DFFD-BD93-50AE-906F-4CEFC3859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95" y="39832643"/>
          <a:ext cx="5467647" cy="4022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186727</xdr:colOff>
      <xdr:row>3</xdr:row>
      <xdr:rowOff>39687</xdr:rowOff>
    </xdr:from>
    <xdr:to>
      <xdr:col>6</xdr:col>
      <xdr:colOff>556641</xdr:colOff>
      <xdr:row>44</xdr:row>
      <xdr:rowOff>55562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D28202-07E1-9BA2-2744-23596DAB3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727" y="698500"/>
          <a:ext cx="5584852" cy="7500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106944</xdr:colOff>
      <xdr:row>4</xdr:row>
      <xdr:rowOff>55560</xdr:rowOff>
    </xdr:from>
    <xdr:to>
      <xdr:col>3</xdr:col>
      <xdr:colOff>484186</xdr:colOff>
      <xdr:row>21</xdr:row>
      <xdr:rowOff>191056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90D31E-4747-8610-B754-7E5556D5C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44" y="952498"/>
          <a:ext cx="3695117" cy="4183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119063</xdr:rowOff>
    </xdr:from>
    <xdr:to>
      <xdr:col>4</xdr:col>
      <xdr:colOff>419277</xdr:colOff>
      <xdr:row>53</xdr:row>
      <xdr:rowOff>160336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5107E17-FDB1-41FC-6899-FDB11E39F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84813"/>
          <a:ext cx="4380090" cy="5637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172011</xdr:colOff>
      <xdr:row>3</xdr:row>
      <xdr:rowOff>63499</xdr:rowOff>
    </xdr:from>
    <xdr:to>
      <xdr:col>4</xdr:col>
      <xdr:colOff>163286</xdr:colOff>
      <xdr:row>21</xdr:row>
      <xdr:rowOff>112978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7C4EFA-94D8-D9FA-25F8-61E9AC52C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011" y="716642"/>
          <a:ext cx="4082489" cy="4294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334681</xdr:colOff>
      <xdr:row>23</xdr:row>
      <xdr:rowOff>45357</xdr:rowOff>
    </xdr:from>
    <xdr:to>
      <xdr:col>4</xdr:col>
      <xdr:colOff>359229</xdr:colOff>
      <xdr:row>41</xdr:row>
      <xdr:rowOff>139699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60E7FB-D601-32EA-FC03-EA8BEC0CF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81" y="5361214"/>
          <a:ext cx="4115762" cy="4339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429961</xdr:colOff>
      <xdr:row>3</xdr:row>
      <xdr:rowOff>31749</xdr:rowOff>
    </xdr:from>
    <xdr:to>
      <xdr:col>3</xdr:col>
      <xdr:colOff>166687</xdr:colOff>
      <xdr:row>17</xdr:row>
      <xdr:rowOff>207747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D7CEA0-4FC4-8EC9-BC35-A396ED73A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961" y="690562"/>
          <a:ext cx="3173664" cy="3509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196819</xdr:colOff>
      <xdr:row>19</xdr:row>
      <xdr:rowOff>71436</xdr:rowOff>
    </xdr:from>
    <xdr:to>
      <xdr:col>3</xdr:col>
      <xdr:colOff>476250</xdr:colOff>
      <xdr:row>37</xdr:row>
      <xdr:rowOff>128392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18B72D1-520A-11C9-DBB4-2417F031D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19" y="4484686"/>
          <a:ext cx="3716369" cy="3565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184044</xdr:colOff>
      <xdr:row>39</xdr:row>
      <xdr:rowOff>39687</xdr:rowOff>
    </xdr:from>
    <xdr:to>
      <xdr:col>3</xdr:col>
      <xdr:colOff>592712</xdr:colOff>
      <xdr:row>58</xdr:row>
      <xdr:rowOff>174625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922D2DE-8BC1-FF8B-A12C-E0BD8596E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044" y="8326437"/>
          <a:ext cx="3845606" cy="3714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407146</xdr:colOff>
      <xdr:row>60</xdr:row>
      <xdr:rowOff>23813</xdr:rowOff>
    </xdr:from>
    <xdr:to>
      <xdr:col>4</xdr:col>
      <xdr:colOff>363536</xdr:colOff>
      <xdr:row>83</xdr:row>
      <xdr:rowOff>68262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40D3B2-87F2-3C37-60FE-C03D5722A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146" y="12255501"/>
          <a:ext cx="4036265" cy="4298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122602</xdr:colOff>
      <xdr:row>3</xdr:row>
      <xdr:rowOff>31749</xdr:rowOff>
    </xdr:from>
    <xdr:to>
      <xdr:col>3</xdr:col>
      <xdr:colOff>325437</xdr:colOff>
      <xdr:row>23</xdr:row>
      <xdr:rowOff>97473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8056B-FA0E-91B7-6484-8DD99F682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02" y="690562"/>
          <a:ext cx="3639773" cy="382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162211</xdr:colOff>
      <xdr:row>25</xdr:row>
      <xdr:rowOff>63500</xdr:rowOff>
    </xdr:from>
    <xdr:to>
      <xdr:col>4</xdr:col>
      <xdr:colOff>418889</xdr:colOff>
      <xdr:row>46</xdr:row>
      <xdr:rowOff>95251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B74099-9D65-4058-C751-4F49B2C24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211" y="4849813"/>
          <a:ext cx="4336553" cy="39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71262</xdr:colOff>
      <xdr:row>48</xdr:row>
      <xdr:rowOff>63499</xdr:rowOff>
    </xdr:from>
    <xdr:to>
      <xdr:col>3</xdr:col>
      <xdr:colOff>80353</xdr:colOff>
      <xdr:row>67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51F75B3-62B3-358F-B2A3-765CA0460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2" y="9159874"/>
          <a:ext cx="3446029" cy="361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110572</xdr:colOff>
      <xdr:row>69</xdr:row>
      <xdr:rowOff>31749</xdr:rowOff>
    </xdr:from>
    <xdr:to>
      <xdr:col>4</xdr:col>
      <xdr:colOff>31750</xdr:colOff>
      <xdr:row>88</xdr:row>
      <xdr:rowOff>40615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521690-A3B1-E46E-3705-1D1F4A445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72" y="13073062"/>
          <a:ext cx="4001053" cy="3588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101177</xdr:colOff>
      <xdr:row>3</xdr:row>
      <xdr:rowOff>63499</xdr:rowOff>
    </xdr:from>
    <xdr:to>
      <xdr:col>3</xdr:col>
      <xdr:colOff>142874</xdr:colOff>
      <xdr:row>23</xdr:row>
      <xdr:rowOff>127967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02EDDE-1CA6-D517-6F47-06458D6D1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77" y="722312"/>
          <a:ext cx="3478635" cy="3826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419707</xdr:colOff>
      <xdr:row>25</xdr:row>
      <xdr:rowOff>63500</xdr:rowOff>
    </xdr:from>
    <xdr:to>
      <xdr:col>3</xdr:col>
      <xdr:colOff>523875</xdr:colOff>
      <xdr:row>46</xdr:row>
      <xdr:rowOff>153341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FE2ED6-4889-FF05-4130-5F514BB14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707" y="4865688"/>
          <a:ext cx="3541106" cy="4034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485660</xdr:colOff>
      <xdr:row>48</xdr:row>
      <xdr:rowOff>63499</xdr:rowOff>
    </xdr:from>
    <xdr:to>
      <xdr:col>3</xdr:col>
      <xdr:colOff>474661</xdr:colOff>
      <xdr:row>69</xdr:row>
      <xdr:rowOff>146048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865FF6-FF27-ACAD-8E75-DAE8E5248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660" y="9175749"/>
          <a:ext cx="3425939" cy="4027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616858</xdr:colOff>
      <xdr:row>29</xdr:row>
      <xdr:rowOff>67412</xdr:rowOff>
    </xdr:from>
    <xdr:to>
      <xdr:col>7</xdr:col>
      <xdr:colOff>163307</xdr:colOff>
      <xdr:row>47</xdr:row>
      <xdr:rowOff>9070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3F755C-0461-48B3-93E6-CC82F1D4F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635001</xdr:colOff>
      <xdr:row>51</xdr:row>
      <xdr:rowOff>20731</xdr:rowOff>
    </xdr:from>
    <xdr:to>
      <xdr:col>7</xdr:col>
      <xdr:colOff>357920</xdr:colOff>
      <xdr:row>67</xdr:row>
      <xdr:rowOff>17189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7CAFB9-1F64-4018-8737-B0F8F36E8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73</xdr:row>
      <xdr:rowOff>44823</xdr:rowOff>
    </xdr:from>
    <xdr:to>
      <xdr:col>7</xdr:col>
      <xdr:colOff>224028</xdr:colOff>
      <xdr:row>91</xdr:row>
      <xdr:rowOff>172493</xdr:rowOff>
    </xdr:to>
    <xdr:graphicFrame macro="">
      <xdr:nvGraphicFramePr>
        <xdr:cNvPr id="31" name="Chart 2">
          <a:extLst>
            <a:ext uri="{FF2B5EF4-FFF2-40B4-BE49-F238E27FC236}">
              <a16:creationId xmlns:a16="http://schemas.microsoft.com/office/drawing/2014/main" id="{D2C870A1-1F8C-4CEC-A13D-A6D20C777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0</xdr:rowOff>
    </xdr:from>
    <xdr:to>
      <xdr:col>7</xdr:col>
      <xdr:colOff>147903</xdr:colOff>
      <xdr:row>113</xdr:row>
      <xdr:rowOff>1500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E0EFAACD-1BDF-4A44-B12C-990E5773F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111125</xdr:colOff>
      <xdr:row>117</xdr:row>
      <xdr:rowOff>134937</xdr:rowOff>
    </xdr:from>
    <xdr:to>
      <xdr:col>7</xdr:col>
      <xdr:colOff>234993</xdr:colOff>
      <xdr:row>135</xdr:row>
      <xdr:rowOff>8267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FAA53CCB-9133-4EE5-9B44-F72E48608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910167</xdr:colOff>
      <xdr:row>139</xdr:row>
      <xdr:rowOff>32995</xdr:rowOff>
    </xdr:from>
    <xdr:to>
      <xdr:col>7</xdr:col>
      <xdr:colOff>406422</xdr:colOff>
      <xdr:row>156</xdr:row>
      <xdr:rowOff>155459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4E0E39A2-CBAB-4F1F-A276-C106B4CBC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160</xdr:row>
      <xdr:rowOff>0</xdr:rowOff>
    </xdr:from>
    <xdr:to>
      <xdr:col>7</xdr:col>
      <xdr:colOff>187534</xdr:colOff>
      <xdr:row>180</xdr:row>
      <xdr:rowOff>122464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E9ECAF2C-165D-4C8C-8155-920367C8D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898318</xdr:colOff>
      <xdr:row>186</xdr:row>
      <xdr:rowOff>19500</xdr:rowOff>
    </xdr:from>
    <xdr:to>
      <xdr:col>7</xdr:col>
      <xdr:colOff>448236</xdr:colOff>
      <xdr:row>205</xdr:row>
      <xdr:rowOff>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E7B7CEFC-B1E8-4310-90C6-E41387CA0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898318</xdr:colOff>
      <xdr:row>209</xdr:row>
      <xdr:rowOff>169178</xdr:rowOff>
    </xdr:from>
    <xdr:to>
      <xdr:col>7</xdr:col>
      <xdr:colOff>276787</xdr:colOff>
      <xdr:row>225</xdr:row>
      <xdr:rowOff>105678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71D8BE6A-9FB1-4C99-901A-43D871638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898318</xdr:colOff>
      <xdr:row>231</xdr:row>
      <xdr:rowOff>5439</xdr:rowOff>
    </xdr:from>
    <xdr:to>
      <xdr:col>7</xdr:col>
      <xdr:colOff>203308</xdr:colOff>
      <xdr:row>246</xdr:row>
      <xdr:rowOff>5440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9D32C586-E4A1-4453-BBB8-FD7BDB00B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112712</xdr:colOff>
      <xdr:row>329</xdr:row>
      <xdr:rowOff>146051</xdr:rowOff>
    </xdr:from>
    <xdr:to>
      <xdr:col>7</xdr:col>
      <xdr:colOff>463526</xdr:colOff>
      <xdr:row>346</xdr:row>
      <xdr:rowOff>147551</xdr:rowOff>
    </xdr:to>
    <xdr:graphicFrame macro="">
      <xdr:nvGraphicFramePr>
        <xdr:cNvPr id="53" name="Chart 6">
          <a:extLst>
            <a:ext uri="{FF2B5EF4-FFF2-40B4-BE49-F238E27FC236}">
              <a16:creationId xmlns:a16="http://schemas.microsoft.com/office/drawing/2014/main" id="{D1BC85C4-C4D4-465C-BF8B-68543ADA14DD}"/>
            </a:ext>
            <a:ext uri="{147F2762-F138-4A5C-976F-8EAC2B608ADB}">
              <a16:predDERef xmlns:a16="http://schemas.microsoft.com/office/drawing/2014/main" pred="{726DC25A-A58D-44A1-8504-144E84562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914400</xdr:colOff>
      <xdr:row>349</xdr:row>
      <xdr:rowOff>167986</xdr:rowOff>
    </xdr:from>
    <xdr:to>
      <xdr:col>7</xdr:col>
      <xdr:colOff>220639</xdr:colOff>
      <xdr:row>366</xdr:row>
      <xdr:rowOff>169486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3F788562-26EC-4B28-B9E3-0C9A1EA4F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914400</xdr:colOff>
      <xdr:row>370</xdr:row>
      <xdr:rowOff>23089</xdr:rowOff>
    </xdr:from>
    <xdr:to>
      <xdr:col>7</xdr:col>
      <xdr:colOff>14264</xdr:colOff>
      <xdr:row>387</xdr:row>
      <xdr:rowOff>38989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B12626B8-4BB5-48EA-9E50-247B0A4EB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993322</xdr:colOff>
      <xdr:row>250</xdr:row>
      <xdr:rowOff>81643</xdr:rowOff>
    </xdr:from>
    <xdr:to>
      <xdr:col>7</xdr:col>
      <xdr:colOff>295932</xdr:colOff>
      <xdr:row>269</xdr:row>
      <xdr:rowOff>105312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618D55F8-BA16-4ABD-BE80-A7A461E8D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993322</xdr:colOff>
      <xdr:row>273</xdr:row>
      <xdr:rowOff>75292</xdr:rowOff>
    </xdr:from>
    <xdr:to>
      <xdr:col>7</xdr:col>
      <xdr:colOff>297994</xdr:colOff>
      <xdr:row>288</xdr:row>
      <xdr:rowOff>109626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CA4472EB-D6B4-4DA2-8153-F59035183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993322</xdr:colOff>
      <xdr:row>293</xdr:row>
      <xdr:rowOff>23914</xdr:rowOff>
    </xdr:from>
    <xdr:to>
      <xdr:col>7</xdr:col>
      <xdr:colOff>288881</xdr:colOff>
      <xdr:row>308</xdr:row>
      <xdr:rowOff>42373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DED840E3-5A48-4C6B-9BF6-29BB39CFC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993322</xdr:colOff>
      <xdr:row>311</xdr:row>
      <xdr:rowOff>121475</xdr:rowOff>
    </xdr:from>
    <xdr:to>
      <xdr:col>7</xdr:col>
      <xdr:colOff>295932</xdr:colOff>
      <xdr:row>326</xdr:row>
      <xdr:rowOff>155809</xdr:rowOff>
    </xdr:to>
    <xdr:graphicFrame macro="">
      <xdr:nvGraphicFramePr>
        <xdr:cNvPr id="63" name="Chart 8">
          <a:extLst>
            <a:ext uri="{FF2B5EF4-FFF2-40B4-BE49-F238E27FC236}">
              <a16:creationId xmlns:a16="http://schemas.microsoft.com/office/drawing/2014/main" id="{5B2CAA2D-975F-4828-9732-BB727FDB5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6</xdr:row>
      <xdr:rowOff>99171</xdr:rowOff>
    </xdr:from>
    <xdr:to>
      <xdr:col>6</xdr:col>
      <xdr:colOff>229853</xdr:colOff>
      <xdr:row>24</xdr:row>
      <xdr:rowOff>18121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65B203-1F39-47EE-BA66-4379567F8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174626</xdr:colOff>
      <xdr:row>391</xdr:row>
      <xdr:rowOff>71438</xdr:rowOff>
    </xdr:from>
    <xdr:to>
      <xdr:col>7</xdr:col>
      <xdr:colOff>579438</xdr:colOff>
      <xdr:row>411</xdr:row>
      <xdr:rowOff>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9128EDEB-0D7D-FEDF-593C-B26720AD4D14}"/>
            </a:ext>
          </a:extLst>
        </xdr:cNvPr>
        <xdr:cNvGrpSpPr/>
      </xdr:nvGrpSpPr>
      <xdr:grpSpPr>
        <a:xfrm>
          <a:off x="174626" y="74556938"/>
          <a:ext cx="5869781" cy="3774281"/>
          <a:chOff x="1" y="85679643"/>
          <a:chExt cx="6631214" cy="3683000"/>
        </a:xfrm>
      </xdr:grpSpPr>
      <xdr:graphicFrame macro="">
        <xdr:nvGraphicFramePr>
          <xdr:cNvPr id="5" name="Chart 1">
            <a:extLst>
              <a:ext uri="{FF2B5EF4-FFF2-40B4-BE49-F238E27FC236}">
                <a16:creationId xmlns:a16="http://schemas.microsoft.com/office/drawing/2014/main" id="{AE1BD720-6875-4948-8BC8-0C0E63194B07}"/>
              </a:ext>
            </a:extLst>
          </xdr:cNvPr>
          <xdr:cNvGraphicFramePr>
            <a:graphicFrameLocks/>
          </xdr:cNvGraphicFramePr>
        </xdr:nvGraphicFramePr>
        <xdr:xfrm>
          <a:off x="1" y="85679643"/>
          <a:ext cx="6631214" cy="3683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0216A96-D544-A841-229F-78897ECD23AD}"/>
              </a:ext>
            </a:extLst>
          </xdr:cNvPr>
          <xdr:cNvSpPr txBox="1"/>
        </xdr:nvSpPr>
        <xdr:spPr>
          <a:xfrm>
            <a:off x="771072" y="86369071"/>
            <a:ext cx="463910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NZ" sz="1400" b="1">
                <a:solidFill>
                  <a:schemeClr val="bg1"/>
                </a:solidFill>
              </a:rPr>
              <a:t>EB1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ERM1">
  <a:themeElements>
    <a:clrScheme name="Custom 3">
      <a:dk1>
        <a:sysClr val="windowText" lastClr="000000"/>
      </a:dk1>
      <a:lt1>
        <a:sysClr val="window" lastClr="FFFFFF"/>
      </a:lt1>
      <a:dk2>
        <a:srgbClr val="F3F2F1"/>
      </a:dk2>
      <a:lt2>
        <a:srgbClr val="FBE7E5"/>
      </a:lt2>
      <a:accent1>
        <a:srgbClr val="14ACD4"/>
      </a:accent1>
      <a:accent2>
        <a:srgbClr val="F57825"/>
      </a:accent2>
      <a:accent3>
        <a:srgbClr val="083256"/>
      </a:accent3>
      <a:accent4>
        <a:srgbClr val="69C17A"/>
      </a:accent4>
      <a:accent5>
        <a:srgbClr val="5C4EA0"/>
      </a:accent5>
      <a:accent6>
        <a:srgbClr val="26A79E"/>
      </a:accent6>
      <a:hlink>
        <a:srgbClr val="E1E8F5"/>
      </a:hlink>
      <a:folHlink>
        <a:srgbClr val="E8F4E7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Custom 3">
    <a:dk1>
      <a:sysClr val="windowText" lastClr="000000"/>
    </a:dk1>
    <a:lt1>
      <a:sysClr val="window" lastClr="FFFFFF"/>
    </a:lt1>
    <a:dk2>
      <a:srgbClr val="F3F2F1"/>
    </a:dk2>
    <a:lt2>
      <a:srgbClr val="FBE7E5"/>
    </a:lt2>
    <a:accent1>
      <a:srgbClr val="14ACD4"/>
    </a:accent1>
    <a:accent2>
      <a:srgbClr val="F57825"/>
    </a:accent2>
    <a:accent3>
      <a:srgbClr val="083256"/>
    </a:accent3>
    <a:accent4>
      <a:srgbClr val="69C17A"/>
    </a:accent4>
    <a:accent5>
      <a:srgbClr val="5C4EA0"/>
    </a:accent5>
    <a:accent6>
      <a:srgbClr val="26A79E"/>
    </a:accent6>
    <a:hlink>
      <a:srgbClr val="E1E8F5"/>
    </a:hlink>
    <a:folHlink>
      <a:srgbClr val="E8F4E7"/>
    </a:folHlink>
  </a:clrScheme>
  <a:fontScheme name="Office">
    <a:majorFont>
      <a:latin typeface="Cambria"/>
      <a:ea typeface=""/>
      <a:cs typeface="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Custom 3">
    <a:dk1>
      <a:sysClr val="windowText" lastClr="000000"/>
    </a:dk1>
    <a:lt1>
      <a:sysClr val="window" lastClr="FFFFFF"/>
    </a:lt1>
    <a:dk2>
      <a:srgbClr val="F3F2F1"/>
    </a:dk2>
    <a:lt2>
      <a:srgbClr val="FBE7E5"/>
    </a:lt2>
    <a:accent1>
      <a:srgbClr val="14ACD4"/>
    </a:accent1>
    <a:accent2>
      <a:srgbClr val="F57825"/>
    </a:accent2>
    <a:accent3>
      <a:srgbClr val="083256"/>
    </a:accent3>
    <a:accent4>
      <a:srgbClr val="69C17A"/>
    </a:accent4>
    <a:accent5>
      <a:srgbClr val="5C4EA0"/>
    </a:accent5>
    <a:accent6>
      <a:srgbClr val="26A79E"/>
    </a:accent6>
    <a:hlink>
      <a:srgbClr val="E1E8F5"/>
    </a:hlink>
    <a:folHlink>
      <a:srgbClr val="E8F4E7"/>
    </a:folHlink>
  </a:clrScheme>
  <a:fontScheme name="Office">
    <a:majorFont>
      <a:latin typeface="Cambria"/>
      <a:ea typeface=""/>
      <a:cs typeface="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Custom 3">
    <a:dk1>
      <a:sysClr val="windowText" lastClr="000000"/>
    </a:dk1>
    <a:lt1>
      <a:sysClr val="window" lastClr="FFFFFF"/>
    </a:lt1>
    <a:dk2>
      <a:srgbClr val="F3F2F1"/>
    </a:dk2>
    <a:lt2>
      <a:srgbClr val="FBE7E5"/>
    </a:lt2>
    <a:accent1>
      <a:srgbClr val="14ACD4"/>
    </a:accent1>
    <a:accent2>
      <a:srgbClr val="F57825"/>
    </a:accent2>
    <a:accent3>
      <a:srgbClr val="083256"/>
    </a:accent3>
    <a:accent4>
      <a:srgbClr val="69C17A"/>
    </a:accent4>
    <a:accent5>
      <a:srgbClr val="5C4EA0"/>
    </a:accent5>
    <a:accent6>
      <a:srgbClr val="26A79E"/>
    </a:accent6>
    <a:hlink>
      <a:srgbClr val="E1E8F5"/>
    </a:hlink>
    <a:folHlink>
      <a:srgbClr val="E8F4E7"/>
    </a:folHlink>
  </a:clrScheme>
  <a:fontScheme name="Office">
    <a:majorFont>
      <a:latin typeface="Cambria"/>
      <a:ea typeface=""/>
      <a:cs typeface="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Custom 3">
    <a:dk1>
      <a:sysClr val="windowText" lastClr="000000"/>
    </a:dk1>
    <a:lt1>
      <a:sysClr val="window" lastClr="FFFFFF"/>
    </a:lt1>
    <a:dk2>
      <a:srgbClr val="F3F2F1"/>
    </a:dk2>
    <a:lt2>
      <a:srgbClr val="FBE7E5"/>
    </a:lt2>
    <a:accent1>
      <a:srgbClr val="14ACD4"/>
    </a:accent1>
    <a:accent2>
      <a:srgbClr val="F57825"/>
    </a:accent2>
    <a:accent3>
      <a:srgbClr val="083256"/>
    </a:accent3>
    <a:accent4>
      <a:srgbClr val="69C17A"/>
    </a:accent4>
    <a:accent5>
      <a:srgbClr val="5C4EA0"/>
    </a:accent5>
    <a:accent6>
      <a:srgbClr val="26A79E"/>
    </a:accent6>
    <a:hlink>
      <a:srgbClr val="E1E8F5"/>
    </a:hlink>
    <a:folHlink>
      <a:srgbClr val="E8F4E7"/>
    </a:folHlink>
  </a:clrScheme>
  <a:fontScheme name="Office">
    <a:majorFont>
      <a:latin typeface="Cambria"/>
      <a:ea typeface=""/>
      <a:cs typeface="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Custom 3">
    <a:dk1>
      <a:sysClr val="windowText" lastClr="000000"/>
    </a:dk1>
    <a:lt1>
      <a:sysClr val="window" lastClr="FFFFFF"/>
    </a:lt1>
    <a:dk2>
      <a:srgbClr val="F3F2F1"/>
    </a:dk2>
    <a:lt2>
      <a:srgbClr val="FBE7E5"/>
    </a:lt2>
    <a:accent1>
      <a:srgbClr val="14ACD4"/>
    </a:accent1>
    <a:accent2>
      <a:srgbClr val="F57825"/>
    </a:accent2>
    <a:accent3>
      <a:srgbClr val="083256"/>
    </a:accent3>
    <a:accent4>
      <a:srgbClr val="69C17A"/>
    </a:accent4>
    <a:accent5>
      <a:srgbClr val="5C4EA0"/>
    </a:accent5>
    <a:accent6>
      <a:srgbClr val="26A79E"/>
    </a:accent6>
    <a:hlink>
      <a:srgbClr val="E1E8F5"/>
    </a:hlink>
    <a:folHlink>
      <a:srgbClr val="E8F4E7"/>
    </a:folHlink>
  </a:clrScheme>
  <a:fontScheme name="Office">
    <a:majorFont>
      <a:latin typeface="Cambria"/>
      <a:ea typeface=""/>
      <a:cs typeface="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Custom 3">
    <a:dk1>
      <a:sysClr val="windowText" lastClr="000000"/>
    </a:dk1>
    <a:lt1>
      <a:sysClr val="window" lastClr="FFFFFF"/>
    </a:lt1>
    <a:dk2>
      <a:srgbClr val="F3F2F1"/>
    </a:dk2>
    <a:lt2>
      <a:srgbClr val="FBE7E5"/>
    </a:lt2>
    <a:accent1>
      <a:srgbClr val="14ACD4"/>
    </a:accent1>
    <a:accent2>
      <a:srgbClr val="F57825"/>
    </a:accent2>
    <a:accent3>
      <a:srgbClr val="083256"/>
    </a:accent3>
    <a:accent4>
      <a:srgbClr val="69C17A"/>
    </a:accent4>
    <a:accent5>
      <a:srgbClr val="5C4EA0"/>
    </a:accent5>
    <a:accent6>
      <a:srgbClr val="26A79E"/>
    </a:accent6>
    <a:hlink>
      <a:srgbClr val="E1E8F5"/>
    </a:hlink>
    <a:folHlink>
      <a:srgbClr val="E8F4E7"/>
    </a:folHlink>
  </a:clrScheme>
  <a:fontScheme name="Office">
    <a:majorFont>
      <a:latin typeface="Cambria"/>
      <a:ea typeface=""/>
      <a:cs typeface="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CCC colour palette">
    <a:dk1>
      <a:sysClr val="windowText" lastClr="000000"/>
    </a:dk1>
    <a:lt1>
      <a:sysClr val="window" lastClr="FFFFFF"/>
    </a:lt1>
    <a:dk2>
      <a:srgbClr val="003A5D"/>
    </a:dk2>
    <a:lt2>
      <a:srgbClr val="E7E6E6"/>
    </a:lt2>
    <a:accent1>
      <a:srgbClr val="0060A2"/>
    </a:accent1>
    <a:accent2>
      <a:srgbClr val="00ACD3"/>
    </a:accent2>
    <a:accent3>
      <a:srgbClr val="5BC4BE"/>
    </a:accent3>
    <a:accent4>
      <a:srgbClr val="6AC17B"/>
    </a:accent4>
    <a:accent5>
      <a:srgbClr val="EF4D7F"/>
    </a:accent5>
    <a:accent6>
      <a:srgbClr val="FAA74A"/>
    </a:accent6>
    <a:hlink>
      <a:srgbClr val="9E76B4"/>
    </a:hlink>
    <a:folHlink>
      <a:srgbClr val="A6C0CB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limatecommission.govt.nz/erm-2025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0BCE9-E7F3-418A-9BD3-F4F424FB5411}">
  <sheetPr codeName="Sheet1"/>
  <dimension ref="B3:I73"/>
  <sheetViews>
    <sheetView tabSelected="1" zoomScaleNormal="100" workbookViewId="0">
      <pane ySplit="9" topLeftCell="A10" activePane="bottomLeft" state="frozen"/>
      <selection pane="bottomLeft" activeCell="G9" sqref="G9"/>
    </sheetView>
  </sheetViews>
  <sheetFormatPr defaultColWidth="9.140625" defaultRowHeight="15"/>
  <cols>
    <col min="1" max="1" width="5.85546875" style="29" customWidth="1"/>
    <col min="2" max="2" width="46.85546875" style="29" bestFit="1" customWidth="1"/>
    <col min="3" max="3" width="12" style="29" customWidth="1"/>
    <col min="4" max="16384" width="9.140625" style="29"/>
  </cols>
  <sheetData>
    <row r="3" spans="2:9" ht="18.75">
      <c r="C3" s="151" t="s">
        <v>0</v>
      </c>
    </row>
    <row r="4" spans="2:9">
      <c r="C4" s="29" t="s">
        <v>1</v>
      </c>
    </row>
    <row r="5" spans="2:9">
      <c r="C5" s="29" t="s">
        <v>385</v>
      </c>
      <c r="I5" s="161" t="s">
        <v>386</v>
      </c>
    </row>
    <row r="6" spans="2:9">
      <c r="C6" s="113" t="s">
        <v>2</v>
      </c>
      <c r="D6" s="156">
        <v>45853</v>
      </c>
    </row>
    <row r="9" spans="2:9" s="154" customFormat="1">
      <c r="B9" s="153" t="s">
        <v>3</v>
      </c>
      <c r="C9" s="153" t="s">
        <v>4</v>
      </c>
      <c r="D9" s="153" t="s">
        <v>5</v>
      </c>
    </row>
    <row r="10" spans="2:9">
      <c r="B10" s="131" t="s">
        <v>6</v>
      </c>
      <c r="C10" t="s">
        <v>7</v>
      </c>
      <c r="D10" t="s">
        <v>8</v>
      </c>
    </row>
    <row r="11" spans="2:9">
      <c r="B11" s="155"/>
      <c r="C11" t="s">
        <v>9</v>
      </c>
      <c r="D11" t="s">
        <v>10</v>
      </c>
    </row>
    <row r="12" spans="2:9">
      <c r="C12" t="s">
        <v>11</v>
      </c>
      <c r="D12" t="s">
        <v>12</v>
      </c>
    </row>
    <row r="13" spans="2:9">
      <c r="B13" s="155"/>
      <c r="C13" t="s">
        <v>13</v>
      </c>
      <c r="D13" t="s">
        <v>14</v>
      </c>
    </row>
    <row r="14" spans="2:9">
      <c r="B14" s="155"/>
      <c r="C14" t="s">
        <v>15</v>
      </c>
      <c r="D14" t="s">
        <v>16</v>
      </c>
    </row>
    <row r="15" spans="2:9">
      <c r="B15" s="155"/>
      <c r="C15" t="s">
        <v>17</v>
      </c>
      <c r="D15" t="s">
        <v>18</v>
      </c>
    </row>
    <row r="16" spans="2:9">
      <c r="B16" s="155"/>
      <c r="C16" t="s">
        <v>19</v>
      </c>
      <c r="D16" t="s">
        <v>20</v>
      </c>
    </row>
    <row r="17" spans="2:4">
      <c r="B17" s="155"/>
      <c r="C17" t="s">
        <v>21</v>
      </c>
      <c r="D17" t="s">
        <v>22</v>
      </c>
    </row>
    <row r="18" spans="2:4">
      <c r="B18" s="155"/>
      <c r="C18" t="s">
        <v>23</v>
      </c>
      <c r="D18" t="s">
        <v>24</v>
      </c>
    </row>
    <row r="19" spans="2:4">
      <c r="B19" s="155"/>
      <c r="C19" t="s">
        <v>25</v>
      </c>
      <c r="D19" t="s">
        <v>26</v>
      </c>
    </row>
    <row r="20" spans="2:4">
      <c r="B20" s="155"/>
    </row>
    <row r="21" spans="2:4">
      <c r="B21" s="155"/>
    </row>
    <row r="22" spans="2:4">
      <c r="B22" s="131" t="s">
        <v>27</v>
      </c>
      <c r="C22" s="29" t="s">
        <v>28</v>
      </c>
      <c r="D22" s="29" t="s">
        <v>29</v>
      </c>
    </row>
    <row r="23" spans="2:4">
      <c r="B23" s="132"/>
    </row>
    <row r="24" spans="2:4">
      <c r="B24" s="131" t="s">
        <v>30</v>
      </c>
      <c r="C24" s="29" t="s">
        <v>31</v>
      </c>
      <c r="D24" s="29" t="s">
        <v>32</v>
      </c>
    </row>
    <row r="25" spans="2:4">
      <c r="B25" s="132"/>
      <c r="C25" s="29" t="s">
        <v>33</v>
      </c>
      <c r="D25" s="29" t="s">
        <v>34</v>
      </c>
    </row>
    <row r="26" spans="2:4">
      <c r="B26" s="132"/>
    </row>
    <row r="27" spans="2:4">
      <c r="B27" s="131" t="s">
        <v>35</v>
      </c>
      <c r="C27" s="29" t="s">
        <v>36</v>
      </c>
      <c r="D27" s="29" t="s">
        <v>37</v>
      </c>
    </row>
    <row r="28" spans="2:4">
      <c r="B28" s="131"/>
      <c r="C28" s="29" t="s">
        <v>38</v>
      </c>
      <c r="D28" s="29" t="s">
        <v>39</v>
      </c>
    </row>
    <row r="29" spans="2:4">
      <c r="B29" s="131"/>
    </row>
    <row r="30" spans="2:4">
      <c r="B30" s="131" t="s">
        <v>40</v>
      </c>
      <c r="C30" s="29" t="s">
        <v>41</v>
      </c>
      <c r="D30" s="29" t="s">
        <v>42</v>
      </c>
    </row>
    <row r="31" spans="2:4">
      <c r="C31" s="29" t="s">
        <v>43</v>
      </c>
      <c r="D31" s="29" t="s">
        <v>44</v>
      </c>
    </row>
    <row r="32" spans="2:4">
      <c r="B32" s="155"/>
      <c r="C32" s="29" t="s">
        <v>45</v>
      </c>
      <c r="D32" s="29" t="s">
        <v>46</v>
      </c>
    </row>
    <row r="33" spans="2:4">
      <c r="B33" s="155"/>
      <c r="C33" s="29" t="s">
        <v>47</v>
      </c>
      <c r="D33" s="29" t="s">
        <v>48</v>
      </c>
    </row>
    <row r="34" spans="2:4">
      <c r="B34" s="155"/>
    </row>
    <row r="35" spans="2:4">
      <c r="B35" s="131" t="s">
        <v>49</v>
      </c>
      <c r="C35" s="29" t="s">
        <v>50</v>
      </c>
      <c r="D35" s="29" t="s">
        <v>51</v>
      </c>
    </row>
    <row r="36" spans="2:4">
      <c r="C36" s="29" t="s">
        <v>52</v>
      </c>
      <c r="D36" s="29" t="s">
        <v>53</v>
      </c>
    </row>
    <row r="37" spans="2:4">
      <c r="C37" s="29" t="s">
        <v>54</v>
      </c>
      <c r="D37" s="29" t="s">
        <v>55</v>
      </c>
    </row>
    <row r="38" spans="2:4">
      <c r="C38" s="29" t="s">
        <v>56</v>
      </c>
      <c r="D38" s="29" t="s">
        <v>57</v>
      </c>
    </row>
    <row r="40" spans="2:4">
      <c r="B40" s="131" t="s">
        <v>58</v>
      </c>
      <c r="C40" s="29" t="s">
        <v>59</v>
      </c>
      <c r="D40" s="29" t="s">
        <v>60</v>
      </c>
    </row>
    <row r="41" spans="2:4">
      <c r="C41" s="29" t="s">
        <v>61</v>
      </c>
      <c r="D41" s="29" t="s">
        <v>62</v>
      </c>
    </row>
    <row r="42" spans="2:4">
      <c r="C42" s="29" t="s">
        <v>63</v>
      </c>
      <c r="D42" s="29" t="s">
        <v>64</v>
      </c>
    </row>
    <row r="44" spans="2:4">
      <c r="B44" s="131" t="s">
        <v>65</v>
      </c>
      <c r="C44" s="29" t="s">
        <v>66</v>
      </c>
      <c r="D44" s="29" t="s">
        <v>67</v>
      </c>
    </row>
    <row r="45" spans="2:4">
      <c r="C45" s="29" t="s">
        <v>68</v>
      </c>
      <c r="D45" s="29" t="s">
        <v>69</v>
      </c>
    </row>
    <row r="46" spans="2:4">
      <c r="C46" s="29" t="s">
        <v>70</v>
      </c>
      <c r="D46" s="29" t="s">
        <v>71</v>
      </c>
    </row>
    <row r="47" spans="2:4">
      <c r="C47" s="29" t="s">
        <v>72</v>
      </c>
      <c r="D47" s="29" t="s">
        <v>73</v>
      </c>
    </row>
    <row r="48" spans="2:4">
      <c r="C48" s="29" t="s">
        <v>74</v>
      </c>
      <c r="D48" s="29" t="s">
        <v>75</v>
      </c>
    </row>
    <row r="49" spans="2:4">
      <c r="C49" s="29" t="s">
        <v>76</v>
      </c>
      <c r="D49" s="29" t="s">
        <v>77</v>
      </c>
    </row>
    <row r="50" spans="2:4">
      <c r="C50" s="29" t="s">
        <v>78</v>
      </c>
      <c r="D50" s="29" t="s">
        <v>79</v>
      </c>
    </row>
    <row r="51" spans="2:4">
      <c r="C51" s="29" t="s">
        <v>80</v>
      </c>
      <c r="D51" s="29" t="s">
        <v>81</v>
      </c>
    </row>
    <row r="52" spans="2:4">
      <c r="C52" s="29" t="s">
        <v>82</v>
      </c>
      <c r="D52" s="29" t="s">
        <v>83</v>
      </c>
    </row>
    <row r="53" spans="2:4">
      <c r="C53" s="29" t="s">
        <v>84</v>
      </c>
      <c r="D53" s="29" t="s">
        <v>85</v>
      </c>
    </row>
    <row r="54" spans="2:4">
      <c r="C54" s="29" t="s">
        <v>86</v>
      </c>
      <c r="D54" s="29" t="s">
        <v>87</v>
      </c>
    </row>
    <row r="55" spans="2:4">
      <c r="C55" s="29" t="s">
        <v>88</v>
      </c>
      <c r="D55" s="29" t="s">
        <v>89</v>
      </c>
    </row>
    <row r="56" spans="2:4">
      <c r="C56" s="29" t="s">
        <v>90</v>
      </c>
      <c r="D56" s="29" t="s">
        <v>91</v>
      </c>
    </row>
    <row r="57" spans="2:4">
      <c r="C57" s="29" t="s">
        <v>92</v>
      </c>
      <c r="D57" s="29" t="s">
        <v>93</v>
      </c>
    </row>
    <row r="58" spans="2:4">
      <c r="C58" s="29" t="s">
        <v>94</v>
      </c>
      <c r="D58" s="29" t="s">
        <v>95</v>
      </c>
    </row>
    <row r="59" spans="2:4">
      <c r="C59" s="29" t="s">
        <v>96</v>
      </c>
      <c r="D59" s="29" t="s">
        <v>97</v>
      </c>
    </row>
    <row r="60" spans="2:4">
      <c r="C60" s="29" t="s">
        <v>98</v>
      </c>
      <c r="D60" s="29" t="s">
        <v>99</v>
      </c>
    </row>
    <row r="61" spans="2:4">
      <c r="C61" s="29" t="s">
        <v>100</v>
      </c>
      <c r="D61" s="29" t="s">
        <v>101</v>
      </c>
    </row>
    <row r="62" spans="2:4">
      <c r="C62" s="29" t="s">
        <v>102</v>
      </c>
      <c r="D62" s="29" t="s">
        <v>103</v>
      </c>
    </row>
    <row r="64" spans="2:4">
      <c r="B64" s="131" t="s">
        <v>104</v>
      </c>
      <c r="C64" s="29" t="s">
        <v>105</v>
      </c>
      <c r="D64" s="29" t="s">
        <v>106</v>
      </c>
    </row>
    <row r="65" spans="3:4">
      <c r="C65" s="29" t="s">
        <v>107</v>
      </c>
      <c r="D65" s="29" t="s">
        <v>108</v>
      </c>
    </row>
    <row r="66" spans="3:4">
      <c r="C66" s="29" t="s">
        <v>109</v>
      </c>
      <c r="D66" s="29" t="s">
        <v>110</v>
      </c>
    </row>
    <row r="67" spans="3:4">
      <c r="C67" s="29" t="s">
        <v>111</v>
      </c>
      <c r="D67" s="29" t="s">
        <v>112</v>
      </c>
    </row>
    <row r="68" spans="3:4">
      <c r="C68" s="29" t="s">
        <v>113</v>
      </c>
      <c r="D68" s="29" t="s">
        <v>114</v>
      </c>
    </row>
    <row r="69" spans="3:4">
      <c r="C69" s="29" t="s">
        <v>115</v>
      </c>
      <c r="D69" s="29" t="s">
        <v>116</v>
      </c>
    </row>
    <row r="70" spans="3:4">
      <c r="C70" s="29" t="s">
        <v>117</v>
      </c>
      <c r="D70" s="29" t="s">
        <v>118</v>
      </c>
    </row>
    <row r="71" spans="3:4">
      <c r="C71" s="29" t="s">
        <v>119</v>
      </c>
      <c r="D71" s="29" t="s">
        <v>120</v>
      </c>
    </row>
    <row r="72" spans="3:4">
      <c r="C72" s="29" t="s">
        <v>121</v>
      </c>
      <c r="D72" s="29" t="s">
        <v>122</v>
      </c>
    </row>
    <row r="73" spans="3:4">
      <c r="C73" s="29" t="s">
        <v>123</v>
      </c>
      <c r="D73" s="29" t="s">
        <v>124</v>
      </c>
    </row>
  </sheetData>
  <phoneticPr fontId="13" type="noConversion"/>
  <hyperlinks>
    <hyperlink ref="B10" location="'Chapter 2'!A1" display="Chapter 2: ffdfdfd" xr:uid="{3FFCD084-D181-4C58-B700-D17B7BB5583C}"/>
    <hyperlink ref="B22" location="'Chapter 4'!A1" display="Chapter 4: " xr:uid="{35279D13-FF5F-4F30-A7EE-94D97940C33B}"/>
    <hyperlink ref="B24" location="'Chapter 7'!A1" display="Chapter 7" xr:uid="{3D8244FE-CE7A-4926-9319-0A60EB92C591}"/>
    <hyperlink ref="B27" location="'Chapter 8'!A1" display="Chapter 8:" xr:uid="{3F809AF5-5697-43E4-8F5F-F7415B1CEE4B}"/>
    <hyperlink ref="B30" location="'Chapter 9'!A1" display="Chapter 9:" xr:uid="{A2B395F9-03FF-4652-8196-C2A407F2BE77}"/>
    <hyperlink ref="B35" location="'Chapter 10'!A1" display="'Chapter 10'!A1" xr:uid="{426BFDC9-2E11-4E28-8DED-4799FB73950D}"/>
    <hyperlink ref="B40" location="'Chapter 11'!A1" display="'Chapter 11'!A1" xr:uid="{D6F9F2E0-F542-4F7E-80EE-9F3649A6B910}"/>
    <hyperlink ref="B44" location="'TechAnnex - Figures'!A1" display="TechAnnex - Figures" xr:uid="{2AAB7992-E7CA-48F0-9EB0-4D158A826F3A}"/>
    <hyperlink ref="B64" location="'TechAnnex - Indicators'!A1" display="TechAnnex - Indicators" xr:uid="{D01066BD-59AB-43EC-9B29-D4A113FCADE4}"/>
    <hyperlink ref="I5" r:id="rId1" xr:uid="{36621246-0912-42BB-BCBD-5DC83BAB9CD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CA272-C66C-4EB5-8985-43F7967343D0}">
  <dimension ref="A1:BU411"/>
  <sheetViews>
    <sheetView showGridLines="0" zoomScale="80" zoomScaleNormal="80" workbookViewId="0">
      <pane xSplit="9" topLeftCell="P1" activePane="topRight" state="frozen"/>
      <selection activeCell="A324" sqref="A324"/>
      <selection pane="topRight" activeCell="A3" sqref="A3"/>
    </sheetView>
  </sheetViews>
  <sheetFormatPr defaultColWidth="9.140625" defaultRowHeight="15"/>
  <cols>
    <col min="1" max="1" width="11.42578125" style="24" customWidth="1"/>
    <col min="2" max="2" width="25" style="24" customWidth="1"/>
    <col min="3" max="8" width="9.140625" style="24"/>
    <col min="9" max="9" width="40.140625" style="24" customWidth="1"/>
    <col min="10" max="10" width="12.140625" style="24" customWidth="1"/>
    <col min="11" max="11" width="13.140625" style="24" customWidth="1"/>
    <col min="12" max="12" width="18.28515625" style="24" customWidth="1"/>
    <col min="13" max="14" width="17.28515625" style="24" customWidth="1"/>
    <col min="15" max="15" width="16.5703125" style="24" customWidth="1"/>
    <col min="16" max="16" width="14.5703125" style="24" customWidth="1"/>
    <col min="17" max="17" width="14.7109375" style="24" customWidth="1"/>
    <col min="18" max="18" width="14.5703125" style="24" customWidth="1"/>
    <col min="19" max="19" width="15.28515625" style="24" customWidth="1"/>
    <col min="20" max="20" width="14.28515625" style="24" customWidth="1"/>
    <col min="21" max="27" width="12.85546875" style="24" bestFit="1" customWidth="1"/>
    <col min="28" max="28" width="17.28515625" style="24" bestFit="1" customWidth="1"/>
    <col min="29" max="42" width="12.85546875" style="24" bestFit="1" customWidth="1"/>
    <col min="43" max="43" width="10.42578125" style="24" bestFit="1" customWidth="1"/>
    <col min="44" max="16384" width="9.140625" style="24"/>
  </cols>
  <sheetData>
    <row r="1" spans="1:18" s="37" customFormat="1" ht="18.75">
      <c r="A1" s="36" t="s">
        <v>224</v>
      </c>
    </row>
    <row r="2" spans="1:18" s="38" customFormat="1" ht="18.75">
      <c r="K2" s="9"/>
      <c r="L2" s="9"/>
    </row>
    <row r="3" spans="1:18" s="38" customFormat="1" ht="14.1" customHeight="1">
      <c r="K3" s="9"/>
      <c r="L3" s="9"/>
    </row>
    <row r="4" spans="1:18" s="40" customFormat="1">
      <c r="A4" s="39" t="s">
        <v>66</v>
      </c>
      <c r="B4" s="40" t="s">
        <v>67</v>
      </c>
    </row>
    <row r="5" spans="1:18" s="38" customFormat="1" ht="14.1" customHeight="1">
      <c r="K5" s="9"/>
      <c r="L5" s="9"/>
    </row>
    <row r="7" spans="1:18">
      <c r="I7" s="41" t="s">
        <v>129</v>
      </c>
      <c r="K7" s="41"/>
    </row>
    <row r="8" spans="1:18">
      <c r="I8"/>
      <c r="J8" s="134">
        <v>2015</v>
      </c>
      <c r="K8" s="134">
        <v>2016</v>
      </c>
      <c r="L8" s="134">
        <v>2017</v>
      </c>
      <c r="M8" s="134">
        <v>2018</v>
      </c>
      <c r="N8" s="134">
        <v>2019</v>
      </c>
      <c r="O8" s="134">
        <v>2020</v>
      </c>
      <c r="P8" s="134">
        <v>2021</v>
      </c>
      <c r="Q8" s="134">
        <v>2022</v>
      </c>
      <c r="R8" s="134">
        <v>2023</v>
      </c>
    </row>
    <row r="9" spans="1:18">
      <c r="I9" s="135" t="s">
        <v>225</v>
      </c>
      <c r="J9" s="9">
        <v>83.3039144717265</v>
      </c>
      <c r="K9" s="9">
        <v>81.10089831564666</v>
      </c>
      <c r="L9" s="9">
        <v>82.647427033284288</v>
      </c>
      <c r="M9" s="9">
        <v>82.885063476251261</v>
      </c>
      <c r="N9" s="9">
        <v>84.064382729006084</v>
      </c>
      <c r="O9" s="9">
        <v>81.376450725132457</v>
      </c>
      <c r="P9" s="9">
        <v>81.872363756342239</v>
      </c>
      <c r="Q9" s="9">
        <v>77.98311804423146</v>
      </c>
      <c r="R9" s="9">
        <v>76.416304670495492</v>
      </c>
    </row>
    <row r="10" spans="1:18">
      <c r="I10" s="135" t="s">
        <v>226</v>
      </c>
      <c r="J10" s="9">
        <v>83.894632561662519</v>
      </c>
      <c r="K10" s="9">
        <v>81.656181167390457</v>
      </c>
      <c r="L10" s="9">
        <v>83.073082610106468</v>
      </c>
      <c r="M10" s="9">
        <v>83.434604331181873</v>
      </c>
      <c r="N10" s="9">
        <v>84.586236538461648</v>
      </c>
      <c r="O10" s="9">
        <v>81.881845501149542</v>
      </c>
      <c r="P10" s="9">
        <v>81.808919800596868</v>
      </c>
      <c r="Q10" s="9">
        <v>78.39536315521751</v>
      </c>
      <c r="R10" s="9"/>
    </row>
    <row r="11" spans="1:18">
      <c r="I11" s="135" t="s">
        <v>227</v>
      </c>
      <c r="J11" s="9">
        <v>83.673555048312508</v>
      </c>
      <c r="K11" s="9">
        <v>81.558131952603887</v>
      </c>
      <c r="L11" s="9">
        <v>83.032719144408233</v>
      </c>
      <c r="M11" s="9">
        <v>83.201244111173096</v>
      </c>
      <c r="N11" s="9">
        <v>84.740605020427509</v>
      </c>
      <c r="O11" s="9">
        <v>81.866698124211084</v>
      </c>
      <c r="P11" s="9"/>
      <c r="Q11" s="9"/>
      <c r="R11" s="9"/>
    </row>
    <row r="12" spans="1:18">
      <c r="I12"/>
      <c r="J12" s="123"/>
      <c r="K12" s="123"/>
      <c r="L12" s="123"/>
      <c r="M12" s="123"/>
      <c r="N12" s="123"/>
      <c r="O12" s="123"/>
      <c r="P12" s="123"/>
      <c r="Q12" s="123"/>
      <c r="R12" s="123"/>
    </row>
    <row r="13" spans="1:18">
      <c r="I13" s="136"/>
      <c r="J13" s="43"/>
      <c r="K13" s="43"/>
      <c r="L13" s="43"/>
    </row>
    <row r="14" spans="1:18">
      <c r="I14" s="136"/>
      <c r="J14" s="43"/>
      <c r="K14" s="43"/>
      <c r="L14" s="43"/>
    </row>
    <row r="15" spans="1:18">
      <c r="I15" s="135"/>
    </row>
    <row r="16" spans="1:18">
      <c r="I16" s="135"/>
      <c r="J16" s="51"/>
      <c r="K16" s="51"/>
      <c r="L16" s="51"/>
      <c r="M16" s="51"/>
      <c r="N16" s="51"/>
      <c r="O16" s="51"/>
    </row>
    <row r="17" spans="1:43">
      <c r="I17" s="135"/>
    </row>
    <row r="18" spans="1:43">
      <c r="I18" s="135"/>
    </row>
    <row r="19" spans="1:43">
      <c r="I19" s="135"/>
    </row>
    <row r="20" spans="1:43">
      <c r="I20" s="135"/>
    </row>
    <row r="21" spans="1:43">
      <c r="I21" s="135"/>
      <c r="J21" s="43"/>
      <c r="K21" s="43"/>
      <c r="L21" s="43"/>
    </row>
    <row r="22" spans="1:43">
      <c r="I22" s="136"/>
      <c r="J22" s="43"/>
      <c r="K22" s="43"/>
      <c r="L22" s="43"/>
    </row>
    <row r="23" spans="1:43">
      <c r="I23" s="135"/>
      <c r="J23" s="43"/>
      <c r="K23" s="43"/>
      <c r="L23" s="43"/>
    </row>
    <row r="24" spans="1:43">
      <c r="I24" s="135"/>
      <c r="J24" s="43"/>
      <c r="K24" s="43"/>
      <c r="L24" s="43"/>
    </row>
    <row r="25" spans="1:43">
      <c r="I25" s="136"/>
      <c r="J25" s="43"/>
      <c r="K25" s="43"/>
      <c r="L25" s="43"/>
    </row>
    <row r="27" spans="1:43" s="38" customFormat="1" ht="14.1" customHeight="1">
      <c r="K27" s="9"/>
      <c r="L27" s="9"/>
    </row>
    <row r="28" spans="1:43" s="40" customFormat="1">
      <c r="A28" s="39" t="s">
        <v>68</v>
      </c>
      <c r="B28" s="40" t="s">
        <v>69</v>
      </c>
    </row>
    <row r="30" spans="1:43">
      <c r="I30" s="62" t="s">
        <v>228</v>
      </c>
    </row>
    <row r="31" spans="1:43">
      <c r="I31"/>
      <c r="J31" s="34">
        <v>1990</v>
      </c>
      <c r="K31" s="34">
        <v>1991</v>
      </c>
      <c r="L31" s="34">
        <v>1992</v>
      </c>
      <c r="M31" s="34">
        <v>1993</v>
      </c>
      <c r="N31" s="34">
        <v>1994</v>
      </c>
      <c r="O31" s="34">
        <v>1995</v>
      </c>
      <c r="P31" s="34">
        <v>1996</v>
      </c>
      <c r="Q31" s="34">
        <v>1997</v>
      </c>
      <c r="R31" s="34">
        <v>1998</v>
      </c>
      <c r="S31" s="34">
        <v>1999</v>
      </c>
      <c r="T31" s="34">
        <v>2000</v>
      </c>
      <c r="U31" s="34">
        <v>2001</v>
      </c>
      <c r="V31" s="34">
        <v>2002</v>
      </c>
      <c r="W31" s="34">
        <v>2003</v>
      </c>
      <c r="X31" s="34">
        <v>2004</v>
      </c>
      <c r="Y31" s="34">
        <v>2005</v>
      </c>
      <c r="Z31" s="34">
        <v>2006</v>
      </c>
      <c r="AA31" s="34">
        <v>2007</v>
      </c>
      <c r="AB31" s="34">
        <v>2008</v>
      </c>
      <c r="AC31" s="34">
        <v>2009</v>
      </c>
      <c r="AD31" s="34">
        <v>2010</v>
      </c>
      <c r="AE31" s="34">
        <v>2011</v>
      </c>
      <c r="AF31" s="34">
        <v>2012</v>
      </c>
      <c r="AG31" s="34">
        <v>2013</v>
      </c>
      <c r="AH31" s="34">
        <v>2014</v>
      </c>
      <c r="AI31" s="34">
        <v>2015</v>
      </c>
      <c r="AJ31" s="34">
        <v>2016</v>
      </c>
      <c r="AK31" s="34">
        <v>2017</v>
      </c>
      <c r="AL31" s="34">
        <v>2018</v>
      </c>
      <c r="AM31" s="34">
        <v>2019</v>
      </c>
      <c r="AN31" s="34">
        <v>2020</v>
      </c>
      <c r="AO31" s="34">
        <v>2021</v>
      </c>
      <c r="AP31" s="34">
        <v>2022</v>
      </c>
      <c r="AQ31" s="34">
        <v>2023</v>
      </c>
    </row>
    <row r="32" spans="1:43">
      <c r="I32" s="16" t="s">
        <v>136</v>
      </c>
      <c r="J32" s="8">
        <v>8.1234847837353321</v>
      </c>
      <c r="K32" s="8">
        <v>8.103194990646216</v>
      </c>
      <c r="L32" s="8">
        <v>8.4654043384541335</v>
      </c>
      <c r="M32" s="8">
        <v>8.9171494031204652</v>
      </c>
      <c r="N32" s="8">
        <v>9.5771120760669675</v>
      </c>
      <c r="O32" s="8">
        <v>10.239761784832011</v>
      </c>
      <c r="P32" s="8">
        <v>10.370239498592683</v>
      </c>
      <c r="Q32" s="8">
        <v>10.595913761220505</v>
      </c>
      <c r="R32" s="8">
        <v>10.800289649352335</v>
      </c>
      <c r="S32" s="8">
        <v>11.085250012200412</v>
      </c>
      <c r="T32" s="8">
        <v>11.635189202973118</v>
      </c>
      <c r="U32" s="8">
        <v>11.692736404423835</v>
      </c>
      <c r="V32" s="8">
        <v>12.148079663239532</v>
      </c>
      <c r="W32" s="8">
        <v>12.68255967299142</v>
      </c>
      <c r="X32" s="8">
        <v>12.975977136390151</v>
      </c>
      <c r="Y32" s="8">
        <v>13.046885712056769</v>
      </c>
      <c r="Z32" s="8">
        <v>13.165767801459829</v>
      </c>
      <c r="AA32" s="8">
        <v>13.268766456254605</v>
      </c>
      <c r="AB32" s="8">
        <v>13.278569249771738</v>
      </c>
      <c r="AC32" s="8">
        <v>13.085963244271287</v>
      </c>
      <c r="AD32" s="8">
        <v>13.334773254570912</v>
      </c>
      <c r="AE32" s="8">
        <v>13.318209640199241</v>
      </c>
      <c r="AF32" s="8">
        <v>12.993508897522977</v>
      </c>
      <c r="AG32" s="8">
        <v>13.068243680757881</v>
      </c>
      <c r="AH32" s="8">
        <v>13.326977362532816</v>
      </c>
      <c r="AI32" s="8">
        <v>13.801803080176372</v>
      </c>
      <c r="AJ32" s="8">
        <v>13.894375410226294</v>
      </c>
      <c r="AK32" s="8">
        <v>14.792889409516425</v>
      </c>
      <c r="AL32" s="8">
        <v>15.115515646745433</v>
      </c>
      <c r="AM32" s="8">
        <v>14.644249052924078</v>
      </c>
      <c r="AN32" s="8">
        <v>13.192241771054004</v>
      </c>
      <c r="AO32" s="8">
        <v>13.846519625141001</v>
      </c>
      <c r="AP32" s="8">
        <v>13.685824827467201</v>
      </c>
      <c r="AQ32" s="8">
        <v>14.1555630783723</v>
      </c>
    </row>
    <row r="33" spans="9:44">
      <c r="I33" s="47" t="s">
        <v>137</v>
      </c>
      <c r="J33" s="8">
        <v>18.520747756468555</v>
      </c>
      <c r="K33" s="8">
        <v>19.17629702674499</v>
      </c>
      <c r="L33" s="8">
        <v>20.727932564899778</v>
      </c>
      <c r="M33" s="8">
        <v>19.901060681974879</v>
      </c>
      <c r="N33" s="8">
        <v>19.448240243287504</v>
      </c>
      <c r="O33" s="8">
        <v>18.629360801884612</v>
      </c>
      <c r="P33" s="8">
        <v>20.140359409788132</v>
      </c>
      <c r="Q33" s="8">
        <v>21.828980573921076</v>
      </c>
      <c r="R33" s="8">
        <v>20.090150549491003</v>
      </c>
      <c r="S33" s="8">
        <v>21.311189462947318</v>
      </c>
      <c r="T33" s="8">
        <v>21.455141686373203</v>
      </c>
      <c r="U33" s="8">
        <v>23.450711949725413</v>
      </c>
      <c r="V33" s="8">
        <v>22.934428212038224</v>
      </c>
      <c r="W33" s="8">
        <v>23.924353513792056</v>
      </c>
      <c r="X33" s="8">
        <v>23.258924001346383</v>
      </c>
      <c r="Y33" s="8">
        <v>24.832877336657276</v>
      </c>
      <c r="Z33" s="8">
        <v>25.111314035833946</v>
      </c>
      <c r="AA33" s="8">
        <v>23.754216799916165</v>
      </c>
      <c r="AB33" s="8">
        <v>24.658953774344941</v>
      </c>
      <c r="AC33" s="8">
        <v>22.087891581680495</v>
      </c>
      <c r="AD33" s="8">
        <v>22.338173412644018</v>
      </c>
      <c r="AE33" s="8">
        <v>21.641272128895316</v>
      </c>
      <c r="AF33" s="8">
        <v>23.278034373346411</v>
      </c>
      <c r="AG33" s="8">
        <v>22.39660184962257</v>
      </c>
      <c r="AH33" s="8">
        <v>22.301877552565124</v>
      </c>
      <c r="AI33" s="8">
        <v>22.188195887996791</v>
      </c>
      <c r="AJ33" s="8">
        <v>20.400209890000401</v>
      </c>
      <c r="AK33" s="8">
        <v>20.901317816611268</v>
      </c>
      <c r="AL33" s="8">
        <v>20.543667186209483</v>
      </c>
      <c r="AM33" s="8">
        <v>21.98825519785898</v>
      </c>
      <c r="AN33" s="8">
        <v>20.858714891027681</v>
      </c>
      <c r="AO33" s="8">
        <v>20.721931652548403</v>
      </c>
      <c r="AP33" s="8">
        <v>18.323793353135958</v>
      </c>
      <c r="AQ33" s="8">
        <v>17.562044641079002</v>
      </c>
      <c r="AR33" s="24">
        <f>1-(AP33/AO33)</f>
        <v>0.1157294763645994</v>
      </c>
    </row>
    <row r="34" spans="9:44">
      <c r="I34" s="16" t="s">
        <v>138</v>
      </c>
      <c r="J34" s="8">
        <v>36.915103013122909</v>
      </c>
      <c r="K34" s="8">
        <v>37.244772117017725</v>
      </c>
      <c r="L34" s="8">
        <v>36.807679370559114</v>
      </c>
      <c r="M34" s="8">
        <v>37.053732763262992</v>
      </c>
      <c r="N34" s="8">
        <v>38.637647191268513</v>
      </c>
      <c r="O34" s="8">
        <v>39.298055705826044</v>
      </c>
      <c r="P34" s="8">
        <v>39.986641338261784</v>
      </c>
      <c r="Q34" s="8">
        <v>40.62275098891643</v>
      </c>
      <c r="R34" s="8">
        <v>39.884084598093466</v>
      </c>
      <c r="S34" s="8">
        <v>39.824739313296277</v>
      </c>
      <c r="T34" s="8">
        <v>41.175362279270658</v>
      </c>
      <c r="U34" s="8">
        <v>41.847015996673328</v>
      </c>
      <c r="V34" s="8">
        <v>41.846629185342053</v>
      </c>
      <c r="W34" s="8">
        <v>42.657563286263411</v>
      </c>
      <c r="X34" s="8">
        <v>42.962107545648699</v>
      </c>
      <c r="Y34" s="8">
        <v>43.161690301828621</v>
      </c>
      <c r="Z34" s="8">
        <v>42.878871767277644</v>
      </c>
      <c r="AA34" s="8">
        <v>41.779634331004267</v>
      </c>
      <c r="AB34" s="8">
        <v>40.896701985235779</v>
      </c>
      <c r="AC34" s="8">
        <v>40.851402335407684</v>
      </c>
      <c r="AD34" s="8">
        <v>41.055303889880825</v>
      </c>
      <c r="AE34" s="8">
        <v>41.624335037265581</v>
      </c>
      <c r="AF34" s="8">
        <v>42.746918531945916</v>
      </c>
      <c r="AG34" s="8">
        <v>42.70830031628644</v>
      </c>
      <c r="AH34" s="8">
        <v>43.203355964879151</v>
      </c>
      <c r="AI34" s="8">
        <v>42.827787835732032</v>
      </c>
      <c r="AJ34" s="8">
        <v>42.342604023301163</v>
      </c>
      <c r="AK34" s="8">
        <v>42.484692109179882</v>
      </c>
      <c r="AL34" s="8">
        <v>42.747462019477837</v>
      </c>
      <c r="AM34" s="8">
        <v>42.956784646787462</v>
      </c>
      <c r="AN34" s="8">
        <v>42.861251539191784</v>
      </c>
      <c r="AO34" s="8">
        <v>42.715614607817159</v>
      </c>
      <c r="AP34" s="8">
        <v>41.521430237398562</v>
      </c>
      <c r="AQ34" s="8">
        <v>40.612998844543242</v>
      </c>
      <c r="AR34" s="51">
        <f>AP33-AO33</f>
        <v>-2.3981382994124445</v>
      </c>
    </row>
    <row r="35" spans="9:44">
      <c r="I35" s="16" t="s">
        <v>139</v>
      </c>
      <c r="J35" s="8">
        <v>3.2775919422178759</v>
      </c>
      <c r="K35" s="8">
        <v>3.3685630428693916</v>
      </c>
      <c r="L35" s="8">
        <v>3.4540498367156571</v>
      </c>
      <c r="M35" s="8">
        <v>3.5422987028770541</v>
      </c>
      <c r="N35" s="8">
        <v>3.4964356871764339</v>
      </c>
      <c r="O35" s="8">
        <v>3.5738687879382147</v>
      </c>
      <c r="P35" s="8">
        <v>3.6413062622858905</v>
      </c>
      <c r="Q35" s="8">
        <v>3.7121205294981818</v>
      </c>
      <c r="R35" s="8">
        <v>3.747139020250609</v>
      </c>
      <c r="S35" s="8">
        <v>3.778352840189791</v>
      </c>
      <c r="T35" s="8">
        <v>3.8021526541345456</v>
      </c>
      <c r="U35" s="8">
        <v>3.8151340570482226</v>
      </c>
      <c r="V35" s="8">
        <v>3.8302324892159287</v>
      </c>
      <c r="W35" s="8">
        <v>3.7587267960793289</v>
      </c>
      <c r="X35" s="8">
        <v>3.7859332792774967</v>
      </c>
      <c r="Y35" s="8">
        <v>3.7618502312137498</v>
      </c>
      <c r="Z35" s="8">
        <v>3.7122740505537366</v>
      </c>
      <c r="AA35" s="8">
        <v>3.678665541448622</v>
      </c>
      <c r="AB35" s="8">
        <v>3.6253618146095925</v>
      </c>
      <c r="AC35" s="8">
        <v>3.5613764262945433</v>
      </c>
      <c r="AD35" s="8">
        <v>3.5207992280877494</v>
      </c>
      <c r="AE35" s="8">
        <v>3.4184048269242608</v>
      </c>
      <c r="AF35" s="8">
        <v>3.3491566527004633</v>
      </c>
      <c r="AG35" s="8">
        <v>3.295867098311331</v>
      </c>
      <c r="AH35" s="8">
        <v>3.2537839733700809</v>
      </c>
      <c r="AI35" s="8">
        <v>3.2143768408391624</v>
      </c>
      <c r="AJ35" s="8">
        <v>3.181071905015695</v>
      </c>
      <c r="AK35" s="8">
        <v>3.1428122405220171</v>
      </c>
      <c r="AL35" s="8">
        <v>3.0948399761810501</v>
      </c>
      <c r="AM35" s="8">
        <v>3.059198881328911</v>
      </c>
      <c r="AN35" s="8">
        <v>3.0206663060346348</v>
      </c>
      <c r="AO35" s="8">
        <v>2.9765450897227255</v>
      </c>
      <c r="AP35" s="8">
        <v>2.9370832013776966</v>
      </c>
      <c r="AQ35" s="8">
        <v>2.9166209165659498</v>
      </c>
    </row>
    <row r="36" spans="9:44">
      <c r="I36" s="16" t="s">
        <v>140</v>
      </c>
      <c r="J36" s="8">
        <v>0.83859411600000022</v>
      </c>
      <c r="K36" s="8">
        <v>0.83396912400000001</v>
      </c>
      <c r="L36" s="8">
        <v>0.438190625</v>
      </c>
      <c r="M36" s="8">
        <v>0.21276725625000001</v>
      </c>
      <c r="N36" s="8">
        <v>0.20339855330929957</v>
      </c>
      <c r="O36" s="8">
        <v>0.19324038189144668</v>
      </c>
      <c r="P36" s="8">
        <v>0.3192100803885029</v>
      </c>
      <c r="Q36" s="8">
        <v>0.33510037731034215</v>
      </c>
      <c r="R36" s="8">
        <v>0.27648641697723975</v>
      </c>
      <c r="S36" s="8">
        <v>0.29629085053741999</v>
      </c>
      <c r="T36" s="8">
        <v>0.33133060571333356</v>
      </c>
      <c r="U36" s="8">
        <v>0.38815224628519629</v>
      </c>
      <c r="V36" s="8">
        <v>0.46308318581081304</v>
      </c>
      <c r="W36" s="8">
        <v>0.56581415433018334</v>
      </c>
      <c r="X36" s="8">
        <v>0.65151536587938863</v>
      </c>
      <c r="Y36" s="8">
        <v>0.73696206980116907</v>
      </c>
      <c r="Z36" s="8">
        <v>0.86696035515554948</v>
      </c>
      <c r="AA36" s="8">
        <v>0.88641523643485209</v>
      </c>
      <c r="AB36" s="8">
        <v>0.9713504785212046</v>
      </c>
      <c r="AC36" s="8">
        <v>1.0549074154592144</v>
      </c>
      <c r="AD36" s="8">
        <v>1.0769167267833981</v>
      </c>
      <c r="AE36" s="8">
        <v>1.1092959720192945</v>
      </c>
      <c r="AF36" s="8">
        <v>1.1675102040483134</v>
      </c>
      <c r="AG36" s="8">
        <v>1.1987373711950198</v>
      </c>
      <c r="AH36" s="8">
        <v>1.2594356031215916</v>
      </c>
      <c r="AI36" s="8">
        <v>1.2681664301215883</v>
      </c>
      <c r="AJ36" s="8">
        <v>1.2790375624990642</v>
      </c>
      <c r="AK36" s="8">
        <v>1.3220299641363802</v>
      </c>
      <c r="AL36" s="8">
        <v>1.3797893498407452</v>
      </c>
      <c r="AM36" s="8">
        <v>1.4114436856917034</v>
      </c>
      <c r="AN36" s="8">
        <v>1.4392494962249853</v>
      </c>
      <c r="AO36" s="8">
        <v>1.6078211740892863</v>
      </c>
      <c r="AP36" s="8">
        <v>1.5102968500480629</v>
      </c>
      <c r="AQ36" s="8">
        <v>1.1648736382921918</v>
      </c>
    </row>
    <row r="37" spans="9:44">
      <c r="I37" s="42"/>
      <c r="J37" s="51">
        <f>SUM(J32:J36)</f>
        <v>67.675521611544667</v>
      </c>
      <c r="K37" s="51">
        <f t="shared" ref="K37:AP37" si="0">SUM(K32:K36)</f>
        <v>68.726796301278327</v>
      </c>
      <c r="L37" s="51">
        <f t="shared" si="0"/>
        <v>69.893256735628682</v>
      </c>
      <c r="M37" s="51">
        <f t="shared" si="0"/>
        <v>69.627008807485396</v>
      </c>
      <c r="N37" s="51">
        <f t="shared" si="0"/>
        <v>71.36283375110871</v>
      </c>
      <c r="O37" s="51">
        <f t="shared" si="0"/>
        <v>71.934287462372325</v>
      </c>
      <c r="P37" s="51">
        <f t="shared" si="0"/>
        <v>74.457756589317</v>
      </c>
      <c r="Q37" s="51">
        <f t="shared" si="0"/>
        <v>77.094866230866529</v>
      </c>
      <c r="R37" s="51">
        <f t="shared" si="0"/>
        <v>74.798150234164652</v>
      </c>
      <c r="S37" s="51">
        <f t="shared" si="0"/>
        <v>76.295822479171221</v>
      </c>
      <c r="T37" s="51">
        <f t="shared" si="0"/>
        <v>78.399176428464855</v>
      </c>
      <c r="U37" s="51">
        <f t="shared" si="0"/>
        <v>81.193750654156005</v>
      </c>
      <c r="V37" s="51">
        <f t="shared" si="0"/>
        <v>81.222452735646556</v>
      </c>
      <c r="W37" s="51">
        <f t="shared" si="0"/>
        <v>83.589017423456397</v>
      </c>
      <c r="X37" s="51">
        <f t="shared" si="0"/>
        <v>83.634457328542126</v>
      </c>
      <c r="Y37" s="51">
        <f t="shared" si="0"/>
        <v>85.54026565155759</v>
      </c>
      <c r="Z37" s="51">
        <f t="shared" si="0"/>
        <v>85.735188010280709</v>
      </c>
      <c r="AA37" s="51">
        <f t="shared" si="0"/>
        <v>83.367698365058516</v>
      </c>
      <c r="AB37" s="51">
        <f t="shared" si="0"/>
        <v>83.430937302483244</v>
      </c>
      <c r="AC37" s="51">
        <f t="shared" si="0"/>
        <v>80.641541003113218</v>
      </c>
      <c r="AD37" s="51">
        <f t="shared" si="0"/>
        <v>81.325966511966897</v>
      </c>
      <c r="AE37" s="51">
        <f t="shared" si="0"/>
        <v>81.111517605303703</v>
      </c>
      <c r="AF37" s="51">
        <f t="shared" si="0"/>
        <v>83.535128659564066</v>
      </c>
      <c r="AG37" s="51">
        <f t="shared" si="0"/>
        <v>82.667750316173255</v>
      </c>
      <c r="AH37" s="51">
        <f t="shared" si="0"/>
        <v>83.345430456468748</v>
      </c>
      <c r="AI37" s="51">
        <f t="shared" si="0"/>
        <v>83.30033007486594</v>
      </c>
      <c r="AJ37" s="51">
        <f t="shared" si="0"/>
        <v>81.097298791042618</v>
      </c>
      <c r="AK37" s="51">
        <f t="shared" si="0"/>
        <v>82.643741539965973</v>
      </c>
      <c r="AL37" s="51">
        <f t="shared" si="0"/>
        <v>82.881274178454547</v>
      </c>
      <c r="AM37" s="51">
        <f t="shared" si="0"/>
        <v>84.059931464591145</v>
      </c>
      <c r="AN37" s="51">
        <f t="shared" si="0"/>
        <v>81.372124003533102</v>
      </c>
      <c r="AO37" s="51">
        <f t="shared" si="0"/>
        <v>81.868432149318565</v>
      </c>
      <c r="AP37" s="51">
        <f t="shared" si="0"/>
        <v>77.978428469427485</v>
      </c>
      <c r="AQ37" s="51">
        <f>SUM(AQ32:AQ36)</f>
        <v>76.412101118852675</v>
      </c>
    </row>
    <row r="39" spans="9:44">
      <c r="J39" s="51"/>
      <c r="AO39" s="72"/>
      <c r="AP39" s="72"/>
      <c r="AQ39" s="72"/>
    </row>
    <row r="40" spans="9:44">
      <c r="AO40" s="72"/>
      <c r="AP40" s="72"/>
      <c r="AQ40" s="72"/>
    </row>
    <row r="41" spans="9:44"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72"/>
      <c r="AP41" s="72"/>
      <c r="AQ41" s="72"/>
    </row>
    <row r="42" spans="9:44"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72"/>
      <c r="AP42" s="72"/>
      <c r="AQ42" s="72"/>
    </row>
    <row r="43" spans="9:44"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72"/>
      <c r="AP43" s="72"/>
      <c r="AQ43" s="72"/>
    </row>
    <row r="44" spans="9:44"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72"/>
      <c r="AP44" s="72"/>
      <c r="AQ44" s="72"/>
    </row>
    <row r="45" spans="9:44"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</row>
    <row r="46" spans="9:44"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</row>
    <row r="47" spans="9:44"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</row>
    <row r="48" spans="9:44"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</row>
    <row r="49" spans="1:43"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</row>
    <row r="50" spans="1:43" s="40" customFormat="1">
      <c r="A50" s="39" t="s">
        <v>70</v>
      </c>
      <c r="B50" s="40" t="s">
        <v>71</v>
      </c>
    </row>
    <row r="52" spans="1:43" ht="13.5" customHeight="1">
      <c r="I52" s="41" t="s">
        <v>135</v>
      </c>
    </row>
    <row r="53" spans="1:43">
      <c r="I53"/>
      <c r="J53" s="34">
        <v>2018</v>
      </c>
      <c r="K53" s="34">
        <v>2019</v>
      </c>
      <c r="L53" s="34">
        <v>2020</v>
      </c>
      <c r="M53" s="34">
        <v>2021</v>
      </c>
      <c r="N53" s="34">
        <v>2022</v>
      </c>
      <c r="O53" s="34">
        <v>2023</v>
      </c>
      <c r="P53" s="34">
        <v>2024</v>
      </c>
    </row>
    <row r="54" spans="1:43">
      <c r="I54" s="16" t="s">
        <v>136</v>
      </c>
      <c r="J54" s="8">
        <v>0.32262623722900752</v>
      </c>
      <c r="K54" s="8">
        <v>-0.47126659382135405</v>
      </c>
      <c r="L54" s="8">
        <v>-1.4520072818700756</v>
      </c>
      <c r="M54" s="8">
        <v>0.65427785408699857</v>
      </c>
      <c r="N54" s="8">
        <v>-0.16069479767384473</v>
      </c>
      <c r="O54" s="8">
        <v>0.4697382509051149</v>
      </c>
      <c r="P54" s="8">
        <v>-4.2599999999998542E-2</v>
      </c>
    </row>
    <row r="55" spans="1:43">
      <c r="I55" s="16" t="s">
        <v>137</v>
      </c>
      <c r="J55" s="8">
        <v>-0.35765063040178574</v>
      </c>
      <c r="K55" s="8">
        <v>1.4445880116494954</v>
      </c>
      <c r="L55" s="8">
        <v>-1.1295403068312952</v>
      </c>
      <c r="M55" s="8">
        <v>-0.13678323847927459</v>
      </c>
      <c r="N55" s="8">
        <v>-2.3981382994124472</v>
      </c>
      <c r="O55" s="8">
        <v>-0.76174871205695305</v>
      </c>
      <c r="P55" s="8">
        <v>5.8999999999996361E-2</v>
      </c>
    </row>
    <row r="56" spans="1:43">
      <c r="I56" s="16" t="s">
        <v>138</v>
      </c>
      <c r="J56" s="8">
        <v>0.26276991029796043</v>
      </c>
      <c r="K56" s="8">
        <v>0.20932262730962248</v>
      </c>
      <c r="L56" s="8">
        <v>-9.5533107595678304E-2</v>
      </c>
      <c r="M56" s="8">
        <v>-0.14563693137462541</v>
      </c>
      <c r="N56" s="8">
        <v>-1.1941843704185957</v>
      </c>
      <c r="O56" s="8">
        <v>-0.90843139285532382</v>
      </c>
      <c r="P56" s="8">
        <v>-0.77660000000000584</v>
      </c>
    </row>
    <row r="57" spans="1:43">
      <c r="I57" s="16" t="s">
        <v>139</v>
      </c>
      <c r="J57" s="8">
        <v>-4.7972264340966832E-2</v>
      </c>
      <c r="K57" s="8">
        <v>-3.5641094852139302E-2</v>
      </c>
      <c r="L57" s="8">
        <v>-3.8532575294275832E-2</v>
      </c>
      <c r="M57" s="8">
        <v>-4.4121216311909392E-2</v>
      </c>
      <c r="N57" s="8">
        <v>-3.9461888345028909E-2</v>
      </c>
      <c r="O57" s="8">
        <v>-2.0462284811746941E-2</v>
      </c>
      <c r="P57" s="8">
        <v>-1.4E-2</v>
      </c>
    </row>
    <row r="58" spans="1:43">
      <c r="I58" s="16" t="s">
        <v>140</v>
      </c>
      <c r="J58" s="8">
        <v>5.7759385704365056E-2</v>
      </c>
      <c r="K58" s="8">
        <v>3.1654335850958205E-2</v>
      </c>
      <c r="L58" s="8">
        <v>2.7805810533281829E-2</v>
      </c>
      <c r="M58" s="8">
        <v>0.16857167786430091</v>
      </c>
      <c r="N58" s="8">
        <v>-9.7524324041223284E-2</v>
      </c>
      <c r="O58" s="8">
        <v>-0.3454232117558711</v>
      </c>
      <c r="P58" s="8">
        <v>-6.4000000000000001E-2</v>
      </c>
    </row>
    <row r="59" spans="1:43">
      <c r="I59" s="16" t="s">
        <v>132</v>
      </c>
      <c r="J59" s="8">
        <v>0.23753263848858044</v>
      </c>
      <c r="K59" s="8">
        <v>1.1786572861365827</v>
      </c>
      <c r="L59" s="8">
        <v>-2.6878074610580431</v>
      </c>
      <c r="M59" s="8">
        <v>0.4963081457854901</v>
      </c>
      <c r="N59" s="8">
        <v>-3.8900036798911395</v>
      </c>
      <c r="O59" s="8">
        <v>-1.5663273505747799</v>
      </c>
      <c r="P59" s="8">
        <v>-0.83819999999999706</v>
      </c>
    </row>
    <row r="60" spans="1:43">
      <c r="J60" s="44"/>
      <c r="K60" s="44"/>
    </row>
    <row r="62" spans="1:43">
      <c r="I62" s="51"/>
      <c r="J62" s="51"/>
      <c r="K62" s="51"/>
      <c r="L62" s="51"/>
      <c r="M62" s="51"/>
      <c r="N62" s="51"/>
      <c r="O62" s="51"/>
      <c r="P62" s="51"/>
    </row>
    <row r="63" spans="1:43">
      <c r="I63" s="51"/>
      <c r="J63" s="51"/>
      <c r="K63" s="51"/>
      <c r="L63" s="51"/>
      <c r="M63" s="51"/>
      <c r="N63" s="51"/>
      <c r="O63" s="51"/>
    </row>
    <row r="64" spans="1:43">
      <c r="I64" s="51"/>
      <c r="J64" s="51"/>
      <c r="K64" s="51"/>
      <c r="L64" s="51"/>
      <c r="M64" s="51"/>
      <c r="N64" s="51"/>
      <c r="O64" s="51"/>
      <c r="P64" s="51"/>
    </row>
    <row r="65" spans="1:44">
      <c r="I65" s="51"/>
      <c r="J65" s="51"/>
      <c r="K65" s="51"/>
      <c r="L65" s="51"/>
      <c r="M65" s="51"/>
      <c r="N65" s="51"/>
      <c r="O65" s="51"/>
    </row>
    <row r="66" spans="1:44">
      <c r="I66" s="51"/>
      <c r="J66" s="51"/>
      <c r="K66" s="51"/>
      <c r="L66" s="51"/>
      <c r="M66" s="51"/>
      <c r="N66" s="51"/>
      <c r="O66" s="51"/>
    </row>
    <row r="67" spans="1:44">
      <c r="I67" s="51"/>
      <c r="J67" s="51"/>
      <c r="K67" s="51"/>
      <c r="L67" s="51"/>
      <c r="M67" s="51"/>
      <c r="N67" s="51"/>
      <c r="O67" s="51"/>
      <c r="Z67" s="51"/>
    </row>
    <row r="68" spans="1:44">
      <c r="I68" s="51"/>
      <c r="J68" s="51"/>
      <c r="K68" s="51"/>
      <c r="L68" s="51"/>
      <c r="M68" s="51"/>
      <c r="N68" s="51"/>
      <c r="O68" s="51"/>
      <c r="Z68" s="51"/>
    </row>
    <row r="69" spans="1:44">
      <c r="I69" s="51"/>
      <c r="J69" s="51"/>
      <c r="K69" s="51"/>
      <c r="L69" s="51"/>
      <c r="M69" s="51"/>
      <c r="N69" s="51"/>
      <c r="O69" s="51"/>
      <c r="Z69" s="51"/>
    </row>
    <row r="72" spans="1:44" s="5" customFormat="1">
      <c r="A72" s="4" t="s">
        <v>72</v>
      </c>
      <c r="B72" s="5" t="s">
        <v>73</v>
      </c>
    </row>
    <row r="73" spans="1:44" s="2" customFormat="1"/>
    <row r="74" spans="1:44" s="2" customFormat="1">
      <c r="I74" s="1" t="s">
        <v>201</v>
      </c>
    </row>
    <row r="75" spans="1:44" s="2" customFormat="1">
      <c r="J75" s="7">
        <v>1990</v>
      </c>
      <c r="K75" s="7">
        <f t="shared" ref="K75:AP75" si="1">J75+1</f>
        <v>1991</v>
      </c>
      <c r="L75" s="7">
        <f t="shared" si="1"/>
        <v>1992</v>
      </c>
      <c r="M75" s="7">
        <f t="shared" si="1"/>
        <v>1993</v>
      </c>
      <c r="N75" s="7">
        <f t="shared" si="1"/>
        <v>1994</v>
      </c>
      <c r="O75" s="7">
        <f t="shared" si="1"/>
        <v>1995</v>
      </c>
      <c r="P75" s="7">
        <f t="shared" si="1"/>
        <v>1996</v>
      </c>
      <c r="Q75" s="7">
        <f t="shared" si="1"/>
        <v>1997</v>
      </c>
      <c r="R75" s="7">
        <f t="shared" si="1"/>
        <v>1998</v>
      </c>
      <c r="S75" s="7">
        <f t="shared" si="1"/>
        <v>1999</v>
      </c>
      <c r="T75" s="7">
        <f t="shared" si="1"/>
        <v>2000</v>
      </c>
      <c r="U75" s="7">
        <f t="shared" si="1"/>
        <v>2001</v>
      </c>
      <c r="V75" s="7">
        <f t="shared" si="1"/>
        <v>2002</v>
      </c>
      <c r="W75" s="7">
        <f t="shared" si="1"/>
        <v>2003</v>
      </c>
      <c r="X75" s="7">
        <f t="shared" si="1"/>
        <v>2004</v>
      </c>
      <c r="Y75" s="7">
        <f t="shared" si="1"/>
        <v>2005</v>
      </c>
      <c r="Z75" s="7">
        <f t="shared" si="1"/>
        <v>2006</v>
      </c>
      <c r="AA75" s="7">
        <f t="shared" si="1"/>
        <v>2007</v>
      </c>
      <c r="AB75" s="7">
        <f t="shared" si="1"/>
        <v>2008</v>
      </c>
      <c r="AC75" s="7">
        <f t="shared" si="1"/>
        <v>2009</v>
      </c>
      <c r="AD75" s="7">
        <f t="shared" si="1"/>
        <v>2010</v>
      </c>
      <c r="AE75" s="7">
        <f t="shared" si="1"/>
        <v>2011</v>
      </c>
      <c r="AF75" s="7">
        <f t="shared" si="1"/>
        <v>2012</v>
      </c>
      <c r="AG75" s="7">
        <f t="shared" si="1"/>
        <v>2013</v>
      </c>
      <c r="AH75" s="7">
        <f t="shared" si="1"/>
        <v>2014</v>
      </c>
      <c r="AI75" s="7">
        <f t="shared" si="1"/>
        <v>2015</v>
      </c>
      <c r="AJ75" s="7">
        <f t="shared" si="1"/>
        <v>2016</v>
      </c>
      <c r="AK75" s="7">
        <f t="shared" si="1"/>
        <v>2017</v>
      </c>
      <c r="AL75" s="7">
        <f t="shared" si="1"/>
        <v>2018</v>
      </c>
      <c r="AM75" s="7">
        <f t="shared" si="1"/>
        <v>2019</v>
      </c>
      <c r="AN75" s="7">
        <f t="shared" si="1"/>
        <v>2020</v>
      </c>
      <c r="AO75" s="7">
        <f t="shared" si="1"/>
        <v>2021</v>
      </c>
      <c r="AP75" s="7">
        <f t="shared" si="1"/>
        <v>2022</v>
      </c>
      <c r="AQ75" s="1">
        <v>2023</v>
      </c>
    </row>
    <row r="76" spans="1:44" s="2" customFormat="1">
      <c r="I76" s="12" t="s">
        <v>229</v>
      </c>
      <c r="J76" s="11">
        <v>2.7326318516342947</v>
      </c>
      <c r="K76" s="11">
        <v>2.8693268585886491</v>
      </c>
      <c r="L76" s="11">
        <v>2.491025971468007</v>
      </c>
      <c r="M76" s="11">
        <v>2.3504181911799917</v>
      </c>
      <c r="N76" s="11">
        <v>2.2173959537735373</v>
      </c>
      <c r="O76" s="11">
        <v>2.2256718937202393</v>
      </c>
      <c r="P76" s="11">
        <v>2.3608035015702522</v>
      </c>
      <c r="Q76" s="11">
        <v>2.1698313043933282</v>
      </c>
      <c r="R76" s="11">
        <v>2.1624247252652551</v>
      </c>
      <c r="S76" s="11">
        <v>2.2257931539114177</v>
      </c>
      <c r="T76" s="11">
        <v>2.1941331528311303</v>
      </c>
      <c r="U76" s="11">
        <v>2.288249666466474</v>
      </c>
      <c r="V76" s="11">
        <v>2.2716684927478914</v>
      </c>
      <c r="W76" s="11">
        <v>2.5142268202668978</v>
      </c>
      <c r="X76" s="11">
        <v>2.5312943797639611</v>
      </c>
      <c r="Y76" s="11">
        <v>2.445146778169097</v>
      </c>
      <c r="Z76" s="11">
        <v>2.4595305107351311</v>
      </c>
      <c r="AA76" s="11">
        <v>2.4584381986621908</v>
      </c>
      <c r="AB76" s="11">
        <v>2.2707924576149443</v>
      </c>
      <c r="AC76" s="11">
        <v>2.1778194738264025</v>
      </c>
      <c r="AD76" s="11">
        <v>2.482722252197358</v>
      </c>
      <c r="AE76" s="11">
        <v>2.4558338329204288</v>
      </c>
      <c r="AF76" s="11">
        <v>2.4043261100325126</v>
      </c>
      <c r="AG76" s="11">
        <v>2.5410533668373598</v>
      </c>
      <c r="AH76" s="11">
        <v>2.5471245332549044</v>
      </c>
      <c r="AI76" s="11">
        <v>2.5205492647737326</v>
      </c>
      <c r="AJ76" s="11">
        <v>2.4509565376627629</v>
      </c>
      <c r="AK76" s="11">
        <v>2.5333579202661718</v>
      </c>
      <c r="AL76" s="11">
        <v>2.4668817755993313</v>
      </c>
      <c r="AM76" s="11">
        <v>2.4933479006933243</v>
      </c>
      <c r="AN76" s="11">
        <v>2.3633138976581867</v>
      </c>
      <c r="AO76" s="11">
        <v>2.4444003484603098</v>
      </c>
      <c r="AP76" s="11">
        <v>2.315368353772949</v>
      </c>
      <c r="AQ76" s="11">
        <v>2.2401321152182945</v>
      </c>
      <c r="AR76" s="140"/>
    </row>
    <row r="77" spans="1:44" s="2" customFormat="1">
      <c r="I77" s="12" t="s">
        <v>230</v>
      </c>
      <c r="J77" s="11">
        <v>0.74231957610126553</v>
      </c>
      <c r="K77" s="11">
        <v>1.1654877965822559</v>
      </c>
      <c r="L77" s="11">
        <v>0.95866416004633537</v>
      </c>
      <c r="M77" s="11">
        <v>1.0578910259744214</v>
      </c>
      <c r="N77" s="11">
        <v>1.3886352114367888</v>
      </c>
      <c r="O77" s="11">
        <v>1.629890515419584</v>
      </c>
      <c r="P77" s="11">
        <v>1.996119524734026</v>
      </c>
      <c r="Q77" s="11">
        <v>2.1597659845495056</v>
      </c>
      <c r="R77" s="11">
        <v>2.0466663515713241</v>
      </c>
      <c r="S77" s="11">
        <v>2.2135964169714786</v>
      </c>
      <c r="T77" s="11">
        <v>2.4922255256689345</v>
      </c>
      <c r="U77" s="11">
        <v>2.3360159359508437</v>
      </c>
      <c r="V77" s="11">
        <v>2.589224913194887</v>
      </c>
      <c r="W77" s="11">
        <v>1.4840011228772418</v>
      </c>
      <c r="X77" s="11">
        <v>1.3189339095011239</v>
      </c>
      <c r="Y77" s="11">
        <v>0.70326111186781959</v>
      </c>
      <c r="Z77" s="11">
        <v>0.77634225791675338</v>
      </c>
      <c r="AA77" s="11">
        <v>0.78510174230366647</v>
      </c>
      <c r="AB77" s="11">
        <v>0.92802664520890565</v>
      </c>
      <c r="AC77" s="11">
        <v>1.2268063690776432</v>
      </c>
      <c r="AD77" s="11">
        <v>1.2231003508883422</v>
      </c>
      <c r="AE77" s="11">
        <v>1.2066869639377777</v>
      </c>
      <c r="AF77" s="11">
        <v>1.405666598834509</v>
      </c>
      <c r="AG77" s="11">
        <v>1.7377778962039228</v>
      </c>
      <c r="AH77" s="11">
        <v>2.4300428193543531</v>
      </c>
      <c r="AI77" s="11">
        <v>2.153371906646218</v>
      </c>
      <c r="AJ77" s="11">
        <v>2.3231100781288898</v>
      </c>
      <c r="AK77" s="11">
        <v>2.0728612670277036</v>
      </c>
      <c r="AL77" s="11">
        <v>1.7890743306259549</v>
      </c>
      <c r="AM77" s="11">
        <v>1.9535696471789328</v>
      </c>
      <c r="AN77" s="11">
        <v>1.813544773695394</v>
      </c>
      <c r="AO77" s="11">
        <v>1.4324656004819358</v>
      </c>
      <c r="AP77" s="11">
        <v>1.3861905769331602</v>
      </c>
      <c r="AQ77" s="11">
        <v>1.4353130501850071</v>
      </c>
      <c r="AR77" s="140"/>
    </row>
    <row r="78" spans="1:44" s="2" customFormat="1">
      <c r="I78" s="12" t="s">
        <v>231</v>
      </c>
      <c r="J78" s="11">
        <v>0.56180479730192168</v>
      </c>
      <c r="K78" s="11">
        <v>0.54805830096800889</v>
      </c>
      <c r="L78" s="11">
        <v>0.54067072329391452</v>
      </c>
      <c r="M78" s="11">
        <v>0.52355652197260427</v>
      </c>
      <c r="N78" s="11">
        <v>0.55671800250562942</v>
      </c>
      <c r="O78" s="11">
        <v>0.58201181463367924</v>
      </c>
      <c r="P78" s="11">
        <v>0.58422302293148098</v>
      </c>
      <c r="Q78" s="11">
        <v>0.58116453984370753</v>
      </c>
      <c r="R78" s="11">
        <v>0.55939319812891175</v>
      </c>
      <c r="S78" s="11">
        <v>0.60430861100361977</v>
      </c>
      <c r="T78" s="11">
        <v>0.64989348131847358</v>
      </c>
      <c r="U78" s="11">
        <v>0.6343429703728547</v>
      </c>
      <c r="V78" s="11">
        <v>0.56786051828577</v>
      </c>
      <c r="W78" s="11">
        <v>0.50902409584535346</v>
      </c>
      <c r="X78" s="11">
        <v>0.62201191605382</v>
      </c>
      <c r="Y78" s="11">
        <v>0.60375472330152358</v>
      </c>
      <c r="Z78" s="11">
        <v>0.60893791349416826</v>
      </c>
      <c r="AA78" s="11">
        <v>0.60987611395800867</v>
      </c>
      <c r="AB78" s="11">
        <v>0.55782557235131813</v>
      </c>
      <c r="AC78" s="11">
        <v>0.495933892546774</v>
      </c>
      <c r="AD78" s="11">
        <v>0.49337355923084247</v>
      </c>
      <c r="AE78" s="11">
        <v>0.50462818705794521</v>
      </c>
      <c r="AF78" s="11">
        <v>0.53977832942385451</v>
      </c>
      <c r="AG78" s="11">
        <v>0.47352920212983618</v>
      </c>
      <c r="AH78" s="11">
        <v>0.47139167596573234</v>
      </c>
      <c r="AI78" s="11">
        <v>0.46058130326104213</v>
      </c>
      <c r="AJ78" s="11">
        <v>0.47146397288994807</v>
      </c>
      <c r="AK78" s="11">
        <v>0.53489251617945588</v>
      </c>
      <c r="AL78" s="11">
        <v>0.50937375833748821</v>
      </c>
      <c r="AM78" s="11">
        <v>0.5002348458224547</v>
      </c>
      <c r="AN78" s="11">
        <v>0.44931563672320862</v>
      </c>
      <c r="AO78" s="11">
        <v>0.42229003432132056</v>
      </c>
      <c r="AP78" s="11">
        <v>0.40201120346797425</v>
      </c>
      <c r="AQ78" s="11">
        <v>0.38709635829214956</v>
      </c>
      <c r="AR78" s="140"/>
    </row>
    <row r="79" spans="1:44" s="2" customFormat="1">
      <c r="I79" s="12" t="s">
        <v>232</v>
      </c>
      <c r="J79" s="11">
        <v>1.6717232200306131</v>
      </c>
      <c r="K79" s="11">
        <v>1.693519969679611</v>
      </c>
      <c r="L79" s="11">
        <v>1.8147977173044991</v>
      </c>
      <c r="M79" s="11">
        <v>1.6593608213706896</v>
      </c>
      <c r="N79" s="11">
        <v>1.74610769378495</v>
      </c>
      <c r="O79" s="11">
        <v>1.7746650800746493</v>
      </c>
      <c r="P79" s="11">
        <v>1.7926905369301325</v>
      </c>
      <c r="Q79" s="11">
        <v>1.8298884141664669</v>
      </c>
      <c r="R79" s="11">
        <v>1.8155976839826196</v>
      </c>
      <c r="S79" s="11">
        <v>1.6083201829217304</v>
      </c>
      <c r="T79" s="11">
        <v>1.6735786801422154</v>
      </c>
      <c r="U79" s="11">
        <v>1.7042575875899602</v>
      </c>
      <c r="V79" s="11">
        <v>1.7943640840969788</v>
      </c>
      <c r="W79" s="11">
        <v>1.8334322837603547</v>
      </c>
      <c r="X79" s="11">
        <v>1.960155797103281</v>
      </c>
      <c r="Y79" s="11">
        <v>1.9703693912643445</v>
      </c>
      <c r="Z79" s="11">
        <v>1.932089976573399</v>
      </c>
      <c r="AA79" s="11">
        <v>2.1613105104038466</v>
      </c>
      <c r="AB79" s="11">
        <v>2.0519509312443027</v>
      </c>
      <c r="AC79" s="11">
        <v>1.9321075354625468</v>
      </c>
      <c r="AD79" s="11">
        <v>2.369763060338026</v>
      </c>
      <c r="AE79" s="11">
        <v>2.3202425802429105</v>
      </c>
      <c r="AF79" s="11">
        <v>2.5260452274776162</v>
      </c>
      <c r="AG79" s="11">
        <v>2.3937854793146882</v>
      </c>
      <c r="AH79" s="11">
        <v>2.6928020854016173</v>
      </c>
      <c r="AI79" s="11">
        <v>2.9875811280964926</v>
      </c>
      <c r="AJ79" s="11">
        <v>2.7334468921713899</v>
      </c>
      <c r="AK79" s="11">
        <v>2.7613288521254948</v>
      </c>
      <c r="AL79" s="11">
        <v>3.0374672828743319</v>
      </c>
      <c r="AM79" s="11">
        <v>3.1077766295583422</v>
      </c>
      <c r="AN79" s="11">
        <v>2.8855622240367897</v>
      </c>
      <c r="AO79" s="11">
        <v>2.8099906494244964</v>
      </c>
      <c r="AP79" s="11">
        <v>2.6913090817597665</v>
      </c>
      <c r="AQ79" s="11">
        <v>2.7031615532320656</v>
      </c>
      <c r="AR79" s="140"/>
    </row>
    <row r="80" spans="1:44" s="2" customFormat="1">
      <c r="I80" s="12" t="s">
        <v>233</v>
      </c>
      <c r="J80" s="11">
        <v>1.0579600069416857</v>
      </c>
      <c r="K80" s="11">
        <v>0.96716755009232624</v>
      </c>
      <c r="L80" s="11">
        <v>0.92889025670293213</v>
      </c>
      <c r="M80" s="11">
        <v>1.1003444886193614</v>
      </c>
      <c r="N80" s="11">
        <v>1.1351248090665809</v>
      </c>
      <c r="O80" s="11">
        <v>1.2757147883809876</v>
      </c>
      <c r="P80" s="11">
        <v>1.1970408652569877</v>
      </c>
      <c r="Q80" s="11">
        <v>1.2821506112496581</v>
      </c>
      <c r="R80" s="11">
        <v>1.2031304982052733</v>
      </c>
      <c r="S80" s="11">
        <v>1.2961259484174765</v>
      </c>
      <c r="T80" s="11">
        <v>1.2943420683234803</v>
      </c>
      <c r="U80" s="11">
        <v>1.2821814848944182</v>
      </c>
      <c r="V80" s="11">
        <v>1.2838807637811469</v>
      </c>
      <c r="W80" s="11">
        <v>1.2863345460952904</v>
      </c>
      <c r="X80" s="11">
        <v>1.2677411385146287</v>
      </c>
      <c r="Y80" s="11">
        <v>1.4007645445288783</v>
      </c>
      <c r="Z80" s="11">
        <v>1.3242933435490536</v>
      </c>
      <c r="AA80" s="11">
        <v>1.5935087762372713</v>
      </c>
      <c r="AB80" s="11">
        <v>1.4602894498410066</v>
      </c>
      <c r="AC80" s="11">
        <v>1.2206494822359881</v>
      </c>
      <c r="AD80" s="11">
        <v>1.2208562135892469</v>
      </c>
      <c r="AE80" s="11">
        <v>1.1631404898131661</v>
      </c>
      <c r="AF80" s="11">
        <v>1.2038082253787741</v>
      </c>
      <c r="AG80" s="11">
        <v>1.4908584402992233</v>
      </c>
      <c r="AH80" s="11">
        <v>1.4593947040124284</v>
      </c>
      <c r="AI80" s="11">
        <v>1.4578997681789596</v>
      </c>
      <c r="AJ80" s="11">
        <v>1.16236923737098</v>
      </c>
      <c r="AK80" s="11">
        <v>1.1129007856094395</v>
      </c>
      <c r="AL80" s="11">
        <v>1.0785290021524809</v>
      </c>
      <c r="AM80" s="11">
        <v>1.1903965096115412</v>
      </c>
      <c r="AN80" s="11">
        <v>0.81903952255942003</v>
      </c>
      <c r="AO80" s="11">
        <v>0.92540405975691786</v>
      </c>
      <c r="AP80" s="11">
        <v>0.99453794938313766</v>
      </c>
      <c r="AQ80" s="11">
        <v>0.8936846103590278</v>
      </c>
      <c r="AR80" s="140"/>
    </row>
    <row r="81" spans="1:44" s="2" customFormat="1">
      <c r="I81" s="13" t="s">
        <v>234</v>
      </c>
      <c r="J81" s="11">
        <v>1.238189339023922</v>
      </c>
      <c r="K81" s="11">
        <v>1.1212852637889368</v>
      </c>
      <c r="L81" s="11">
        <v>1.225759953546957</v>
      </c>
      <c r="M81" s="11">
        <v>1.2432136678366106</v>
      </c>
      <c r="N81" s="11">
        <v>1.3180933629984926</v>
      </c>
      <c r="O81" s="11">
        <v>1.3932896870178899</v>
      </c>
      <c r="P81" s="11">
        <v>1.4322996937510217</v>
      </c>
      <c r="Q81" s="11">
        <v>1.5242632018921276</v>
      </c>
      <c r="R81" s="11">
        <v>1.574799050751202</v>
      </c>
      <c r="S81" s="11">
        <v>1.6105118634824465</v>
      </c>
      <c r="T81" s="11">
        <v>1.5494166388795858</v>
      </c>
      <c r="U81" s="11">
        <v>1.5657112939305065</v>
      </c>
      <c r="V81" s="11">
        <v>1.7101193909888881</v>
      </c>
      <c r="W81" s="11">
        <v>1.7894506553939575</v>
      </c>
      <c r="X81" s="11">
        <v>1.6316299384677861</v>
      </c>
      <c r="Y81" s="11">
        <v>1.8083819972979946</v>
      </c>
      <c r="Z81" s="11">
        <v>1.8415938238280911</v>
      </c>
      <c r="AA81" s="11">
        <v>1.7693784212901749</v>
      </c>
      <c r="AB81" s="11">
        <v>1.6858471021589143</v>
      </c>
      <c r="AC81" s="11">
        <v>1.4640192311756199</v>
      </c>
      <c r="AD81" s="11">
        <v>1.3416352971011372</v>
      </c>
      <c r="AE81" s="11">
        <v>1.4670342275360921</v>
      </c>
      <c r="AF81" s="11">
        <v>1.6662449115784037</v>
      </c>
      <c r="AG81" s="11">
        <v>1.7525686852327227</v>
      </c>
      <c r="AH81" s="11">
        <v>1.5982359183031867</v>
      </c>
      <c r="AI81" s="11">
        <v>1.4753352050955109</v>
      </c>
      <c r="AJ81" s="11">
        <v>1.3995903767520923</v>
      </c>
      <c r="AK81" s="11">
        <v>1.3863410443435631</v>
      </c>
      <c r="AL81" s="11">
        <v>1.3780536910966024</v>
      </c>
      <c r="AM81" s="11">
        <v>1.6582243047638219</v>
      </c>
      <c r="AN81" s="11">
        <v>1.6232630964090911</v>
      </c>
      <c r="AO81" s="11">
        <v>1.5057248167448443</v>
      </c>
      <c r="AP81" s="11">
        <v>1.3743737175198971</v>
      </c>
      <c r="AQ81" s="11">
        <v>1.4157718050548935</v>
      </c>
      <c r="AR81" s="140"/>
    </row>
    <row r="82" spans="1:44" s="2" customFormat="1">
      <c r="I82" s="12" t="s">
        <v>235</v>
      </c>
      <c r="J82" s="11">
        <v>1.336037666086676</v>
      </c>
      <c r="K82" s="11">
        <v>1.4992885515226955</v>
      </c>
      <c r="L82" s="11">
        <v>1.5576011992781811</v>
      </c>
      <c r="M82" s="11">
        <v>1.7392328885418789</v>
      </c>
      <c r="N82" s="11">
        <v>1.5734370152843675</v>
      </c>
      <c r="O82" s="11">
        <v>1.3000924656693158</v>
      </c>
      <c r="P82" s="11">
        <v>1.3307570648142257</v>
      </c>
      <c r="Q82" s="11">
        <v>1.1947414145028701</v>
      </c>
      <c r="R82" s="11">
        <v>1.110353821601354</v>
      </c>
      <c r="S82" s="11">
        <v>0.96956319935107582</v>
      </c>
      <c r="T82" s="11">
        <v>1.132674942853096</v>
      </c>
      <c r="U82" s="11">
        <v>1.6196228273292448</v>
      </c>
      <c r="V82" s="11">
        <v>1.6318816546232067</v>
      </c>
      <c r="W82" s="11">
        <v>2.0740717739715291</v>
      </c>
      <c r="X82" s="11">
        <v>1.4417016293975202</v>
      </c>
      <c r="Y82" s="11">
        <v>1.2158672968587652</v>
      </c>
      <c r="Z82" s="11">
        <v>1.2893037722910183</v>
      </c>
      <c r="AA82" s="11">
        <v>1.3759592368649569</v>
      </c>
      <c r="AB82" s="11">
        <v>1.4901372557288253</v>
      </c>
      <c r="AC82" s="11">
        <v>1.2803006876266025</v>
      </c>
      <c r="AD82" s="11">
        <v>1.0949128982199954</v>
      </c>
      <c r="AE82" s="11">
        <v>0.98719468132227928</v>
      </c>
      <c r="AF82" s="11">
        <v>0.94386771715781304</v>
      </c>
      <c r="AG82" s="11">
        <v>1.1361868052748478</v>
      </c>
      <c r="AH82" s="11">
        <v>1.0228556235185642</v>
      </c>
      <c r="AI82" s="11">
        <v>0.90598718919567089</v>
      </c>
      <c r="AJ82" s="11">
        <v>1.0329517265643433</v>
      </c>
      <c r="AK82" s="11">
        <v>1.1979911805931969</v>
      </c>
      <c r="AL82" s="11">
        <v>1.2384978789987584</v>
      </c>
      <c r="AM82" s="11">
        <v>1.3148106291895019</v>
      </c>
      <c r="AN82" s="11">
        <v>1.1724524467240822</v>
      </c>
      <c r="AO82" s="11">
        <v>1.3255085537260702</v>
      </c>
      <c r="AP82" s="11">
        <v>1.2906598570860754</v>
      </c>
      <c r="AQ82" s="11">
        <v>1.2182827700404171</v>
      </c>
      <c r="AR82" s="140"/>
    </row>
    <row r="83" spans="1:44" s="2" customFormat="1">
      <c r="I83" s="2" t="s">
        <v>236</v>
      </c>
      <c r="J83" s="11">
        <v>0</v>
      </c>
      <c r="K83" s="11">
        <v>0</v>
      </c>
      <c r="L83" s="11">
        <v>2.5999999999999998E-4</v>
      </c>
      <c r="M83" s="11">
        <v>3.8999999999999978E-4</v>
      </c>
      <c r="N83" s="11">
        <v>1.1821542096799547E-2</v>
      </c>
      <c r="O83" s="11">
        <v>3.658293199186019E-2</v>
      </c>
      <c r="P83" s="11">
        <v>8.1029176074552539E-2</v>
      </c>
      <c r="Q83" s="11">
        <v>0.13011918919593232</v>
      </c>
      <c r="R83" s="11">
        <v>0.17823411766719649</v>
      </c>
      <c r="S83" s="11">
        <v>0.20919504139268702</v>
      </c>
      <c r="T83" s="11">
        <v>0.25033633387708565</v>
      </c>
      <c r="U83" s="11">
        <v>0.30396648611854765</v>
      </c>
      <c r="V83" s="11">
        <v>0.37172095306556324</v>
      </c>
      <c r="W83" s="11">
        <v>0.44004560142505161</v>
      </c>
      <c r="X83" s="11">
        <v>0.54025646896966806</v>
      </c>
      <c r="Y83" s="11">
        <v>0.64830678519472451</v>
      </c>
      <c r="Z83" s="11">
        <v>0.75838609479507035</v>
      </c>
      <c r="AA83" s="11">
        <v>0.82359777506122767</v>
      </c>
      <c r="AB83" s="11">
        <v>0.91311442613155813</v>
      </c>
      <c r="AC83" s="11">
        <v>0.98462671152021408</v>
      </c>
      <c r="AD83" s="11">
        <v>1.0107372254623679</v>
      </c>
      <c r="AE83" s="11">
        <v>1.0580099127240292</v>
      </c>
      <c r="AF83" s="11">
        <v>1.1031210392837549</v>
      </c>
      <c r="AG83" s="11">
        <v>1.1365370129920433</v>
      </c>
      <c r="AH83" s="11">
        <v>1.1759124648329558</v>
      </c>
      <c r="AI83" s="11">
        <v>1.1983090072456415</v>
      </c>
      <c r="AJ83" s="11">
        <v>1.2171395700216858</v>
      </c>
      <c r="AK83" s="11">
        <v>1.2522035870964132</v>
      </c>
      <c r="AL83" s="11">
        <v>1.2993109512162044</v>
      </c>
      <c r="AM83" s="11">
        <v>1.3145950710156507</v>
      </c>
      <c r="AN83" s="11">
        <v>1.3429679691905501</v>
      </c>
      <c r="AO83" s="11">
        <v>1.5459944578193565</v>
      </c>
      <c r="AP83" s="11">
        <v>1.43977469659385</v>
      </c>
      <c r="AQ83" s="11">
        <v>1.0871256085782799</v>
      </c>
      <c r="AR83" s="140"/>
    </row>
    <row r="84" spans="1:44" s="2" customFormat="1">
      <c r="I84" s="12" t="s">
        <v>237</v>
      </c>
      <c r="J84" s="11">
        <v>0.13655705043308999</v>
      </c>
      <c r="K84" s="11">
        <v>0.13404192246578583</v>
      </c>
      <c r="L84" s="11">
        <v>0.13962760500026072</v>
      </c>
      <c r="M84" s="11">
        <v>0.1381641835388186</v>
      </c>
      <c r="N84" s="11">
        <v>0.13813414020194861</v>
      </c>
      <c r="O84" s="11">
        <v>0.13903507369294557</v>
      </c>
      <c r="P84" s="11">
        <v>0.13742137293275919</v>
      </c>
      <c r="Q84" s="11">
        <v>0.1400189758702815</v>
      </c>
      <c r="R84" s="11">
        <v>0.13135337436046446</v>
      </c>
      <c r="S84" s="11">
        <v>0.12614275903982053</v>
      </c>
      <c r="T84" s="11">
        <v>0.11916573821634498</v>
      </c>
      <c r="U84" s="11">
        <v>0.11634865949029713</v>
      </c>
      <c r="V84" s="11">
        <v>0.12229464642836288</v>
      </c>
      <c r="W84" s="11">
        <v>0.12304144588653608</v>
      </c>
      <c r="X84" s="11">
        <v>0.11662180967459466</v>
      </c>
      <c r="Y84" s="11">
        <v>0.11734714686307825</v>
      </c>
      <c r="Z84" s="11">
        <v>0.10902010666947723</v>
      </c>
      <c r="AA84" s="11">
        <v>0.11483769354146713</v>
      </c>
      <c r="AB84" s="11">
        <v>0.12877245638496485</v>
      </c>
      <c r="AC84" s="11">
        <v>0.13015404383083343</v>
      </c>
      <c r="AD84" s="11">
        <v>0.1343109670204721</v>
      </c>
      <c r="AE84" s="11">
        <v>0.12894637957893723</v>
      </c>
      <c r="AF84" s="11">
        <v>0.13265310835838948</v>
      </c>
      <c r="AG84" s="11">
        <v>0.13817098909100128</v>
      </c>
      <c r="AH84" s="11">
        <v>0.13549824424471749</v>
      </c>
      <c r="AI84" s="11">
        <v>0.14651876465888897</v>
      </c>
      <c r="AJ84" s="11">
        <v>0.15819631265937906</v>
      </c>
      <c r="AK84" s="11">
        <v>0.15322484216357316</v>
      </c>
      <c r="AL84" s="11">
        <v>0.17988175241549215</v>
      </c>
      <c r="AM84" s="11">
        <v>0.17830453645810487</v>
      </c>
      <c r="AN84" s="11">
        <v>0.16377531073665724</v>
      </c>
      <c r="AO84" s="11">
        <v>0.17801373811330978</v>
      </c>
      <c r="AP84" s="11">
        <v>0.18864927240162999</v>
      </c>
      <c r="AQ84" s="11">
        <v>0.19298977547357543</v>
      </c>
      <c r="AR84" s="140"/>
    </row>
    <row r="85" spans="1:44" s="2" customFormat="1">
      <c r="I85" s="12" t="s">
        <v>238</v>
      </c>
      <c r="J85" s="11">
        <f t="shared" ref="J85:AP85" si="2">SUM(J76:J84)</f>
        <v>9.4772235075534699</v>
      </c>
      <c r="K85" s="11">
        <f t="shared" si="2"/>
        <v>9.9981762136882697</v>
      </c>
      <c r="L85" s="11">
        <f t="shared" si="2"/>
        <v>9.6572975866410875</v>
      </c>
      <c r="M85" s="11">
        <f t="shared" si="2"/>
        <v>9.8125717890343775</v>
      </c>
      <c r="N85" s="11">
        <f t="shared" si="2"/>
        <v>10.085467731149095</v>
      </c>
      <c r="O85" s="11">
        <f t="shared" si="2"/>
        <v>10.35695425060115</v>
      </c>
      <c r="P85" s="11">
        <f t="shared" si="2"/>
        <v>10.91238475899544</v>
      </c>
      <c r="Q85" s="11">
        <f t="shared" si="2"/>
        <v>11.011943635663878</v>
      </c>
      <c r="R85" s="11">
        <f t="shared" si="2"/>
        <v>10.781952821533601</v>
      </c>
      <c r="S85" s="11">
        <f t="shared" si="2"/>
        <v>10.863557176491755</v>
      </c>
      <c r="T85" s="11">
        <f t="shared" si="2"/>
        <v>11.355766562110349</v>
      </c>
      <c r="U85" s="11">
        <f t="shared" si="2"/>
        <v>11.850696912143146</v>
      </c>
      <c r="V85" s="11">
        <f t="shared" si="2"/>
        <v>12.343015417212698</v>
      </c>
      <c r="W85" s="11">
        <f t="shared" si="2"/>
        <v>12.053628345522212</v>
      </c>
      <c r="X85" s="11">
        <f t="shared" si="2"/>
        <v>11.430346987446383</v>
      </c>
      <c r="Y85" s="11">
        <f t="shared" si="2"/>
        <v>10.913199775346227</v>
      </c>
      <c r="Z85" s="11">
        <f t="shared" si="2"/>
        <v>11.099497799852164</v>
      </c>
      <c r="AA85" s="11">
        <f t="shared" si="2"/>
        <v>11.692008468322811</v>
      </c>
      <c r="AB85" s="11">
        <f t="shared" si="2"/>
        <v>11.486756296664742</v>
      </c>
      <c r="AC85" s="11">
        <f t="shared" si="2"/>
        <v>10.912417427302625</v>
      </c>
      <c r="AD85" s="11">
        <f t="shared" si="2"/>
        <v>11.371411824047787</v>
      </c>
      <c r="AE85" s="11">
        <f t="shared" si="2"/>
        <v>11.291717255133568</v>
      </c>
      <c r="AF85" s="11">
        <f t="shared" si="2"/>
        <v>11.925511267525629</v>
      </c>
      <c r="AG85" s="11">
        <f t="shared" si="2"/>
        <v>12.800467877375647</v>
      </c>
      <c r="AH85" s="11">
        <f t="shared" si="2"/>
        <v>13.533258068888459</v>
      </c>
      <c r="AI85" s="11">
        <f t="shared" si="2"/>
        <v>13.306133537152157</v>
      </c>
      <c r="AJ85" s="11">
        <f t="shared" si="2"/>
        <v>12.949224704221473</v>
      </c>
      <c r="AK85" s="11">
        <f t="shared" si="2"/>
        <v>13.005101995405013</v>
      </c>
      <c r="AL85" s="11">
        <f t="shared" si="2"/>
        <v>12.977070423316643</v>
      </c>
      <c r="AM85" s="11">
        <f t="shared" si="2"/>
        <v>13.711260074291674</v>
      </c>
      <c r="AN85" s="11">
        <f t="shared" si="2"/>
        <v>12.633234877733377</v>
      </c>
      <c r="AO85" s="11">
        <f t="shared" si="2"/>
        <v>12.589792258848561</v>
      </c>
      <c r="AP85" s="11">
        <f t="shared" si="2"/>
        <v>12.082874708918439</v>
      </c>
      <c r="AQ85" s="11">
        <f>SUM(AQ76:AQ84)</f>
        <v>11.573557646433711</v>
      </c>
      <c r="AR85" s="140"/>
    </row>
    <row r="86" spans="1:44" s="2" customFormat="1">
      <c r="AQ86" s="143"/>
    </row>
    <row r="87" spans="1:44" s="2" customFormat="1"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</row>
    <row r="88" spans="1:44" s="2" customFormat="1"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79"/>
      <c r="AQ88" s="79"/>
    </row>
    <row r="89" spans="1:44" s="2" customFormat="1"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79"/>
    </row>
    <row r="90" spans="1:44" s="2" customFormat="1"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</row>
    <row r="91" spans="1:44" s="2" customFormat="1"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</row>
    <row r="92" spans="1:44" s="2" customFormat="1"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1:44" s="2" customFormat="1"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</row>
    <row r="94" spans="1:44" s="2" customFormat="1"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</row>
    <row r="95" spans="1:44" s="5" customFormat="1">
      <c r="A95" s="4" t="s">
        <v>74</v>
      </c>
      <c r="B95" s="5" t="s">
        <v>75</v>
      </c>
    </row>
    <row r="96" spans="1:44" s="29" customFormat="1">
      <c r="I96" s="63"/>
    </row>
    <row r="97" spans="9:46" s="29" customFormat="1">
      <c r="I97" s="52" t="s">
        <v>201</v>
      </c>
    </row>
    <row r="98" spans="9:46" s="29" customFormat="1">
      <c r="I98"/>
      <c r="J98" s="7">
        <v>1990</v>
      </c>
      <c r="K98" s="7">
        <f t="shared" ref="K98:AP98" si="3">J98+1</f>
        <v>1991</v>
      </c>
      <c r="L98" s="7">
        <f t="shared" si="3"/>
        <v>1992</v>
      </c>
      <c r="M98" s="7">
        <f t="shared" si="3"/>
        <v>1993</v>
      </c>
      <c r="N98" s="7">
        <f t="shared" si="3"/>
        <v>1994</v>
      </c>
      <c r="O98" s="7">
        <f t="shared" si="3"/>
        <v>1995</v>
      </c>
      <c r="P98" s="7">
        <f t="shared" si="3"/>
        <v>1996</v>
      </c>
      <c r="Q98" s="7">
        <f t="shared" si="3"/>
        <v>1997</v>
      </c>
      <c r="R98" s="7">
        <f t="shared" si="3"/>
        <v>1998</v>
      </c>
      <c r="S98" s="7">
        <f t="shared" si="3"/>
        <v>1999</v>
      </c>
      <c r="T98" s="7">
        <f t="shared" si="3"/>
        <v>2000</v>
      </c>
      <c r="U98" s="7">
        <f t="shared" si="3"/>
        <v>2001</v>
      </c>
      <c r="V98" s="7">
        <f t="shared" si="3"/>
        <v>2002</v>
      </c>
      <c r="W98" s="7">
        <f t="shared" si="3"/>
        <v>2003</v>
      </c>
      <c r="X98" s="7">
        <f t="shared" si="3"/>
        <v>2004</v>
      </c>
      <c r="Y98" s="7">
        <f t="shared" si="3"/>
        <v>2005</v>
      </c>
      <c r="Z98" s="7">
        <f t="shared" si="3"/>
        <v>2006</v>
      </c>
      <c r="AA98" s="7">
        <f t="shared" si="3"/>
        <v>2007</v>
      </c>
      <c r="AB98" s="7">
        <f t="shared" si="3"/>
        <v>2008</v>
      </c>
      <c r="AC98" s="7">
        <f t="shared" si="3"/>
        <v>2009</v>
      </c>
      <c r="AD98" s="7">
        <f t="shared" si="3"/>
        <v>2010</v>
      </c>
      <c r="AE98" s="7">
        <f t="shared" si="3"/>
        <v>2011</v>
      </c>
      <c r="AF98" s="7">
        <f t="shared" si="3"/>
        <v>2012</v>
      </c>
      <c r="AG98" s="7">
        <f t="shared" si="3"/>
        <v>2013</v>
      </c>
      <c r="AH98" s="7">
        <f t="shared" si="3"/>
        <v>2014</v>
      </c>
      <c r="AI98" s="7">
        <f t="shared" si="3"/>
        <v>2015</v>
      </c>
      <c r="AJ98" s="7">
        <f t="shared" si="3"/>
        <v>2016</v>
      </c>
      <c r="AK98" s="7">
        <f t="shared" si="3"/>
        <v>2017</v>
      </c>
      <c r="AL98" s="7">
        <f t="shared" si="3"/>
        <v>2018</v>
      </c>
      <c r="AM98" s="7">
        <f t="shared" si="3"/>
        <v>2019</v>
      </c>
      <c r="AN98" s="7">
        <f t="shared" si="3"/>
        <v>2020</v>
      </c>
      <c r="AO98" s="7">
        <f t="shared" si="3"/>
        <v>2021</v>
      </c>
      <c r="AP98" s="7">
        <f t="shared" si="3"/>
        <v>2022</v>
      </c>
      <c r="AQ98" s="52">
        <v>2023</v>
      </c>
    </row>
    <row r="99" spans="9:46" s="29" customFormat="1">
      <c r="I99" t="s">
        <v>239</v>
      </c>
      <c r="J99" s="8">
        <v>0.66740461870033774</v>
      </c>
      <c r="K99" s="8">
        <v>0.57357385082881163</v>
      </c>
      <c r="L99" s="8">
        <v>0.49075316228074051</v>
      </c>
      <c r="M99" s="8">
        <v>0.464114441295575</v>
      </c>
      <c r="N99" s="8">
        <v>0.47864966832223999</v>
      </c>
      <c r="O99" s="8">
        <v>0.47163645724454623</v>
      </c>
      <c r="P99" s="8">
        <v>0.47829180826284745</v>
      </c>
      <c r="Q99" s="8">
        <v>0.49802567871161668</v>
      </c>
      <c r="R99" s="8">
        <v>0.51469372510357081</v>
      </c>
      <c r="S99" s="8">
        <v>0.52271277205935462</v>
      </c>
      <c r="T99" s="8">
        <v>0.60707474355614255</v>
      </c>
      <c r="U99" s="8">
        <v>0.57404207053533363</v>
      </c>
      <c r="V99" s="8">
        <v>0.5454015033905627</v>
      </c>
      <c r="W99" s="8">
        <v>0.57236935057573846</v>
      </c>
      <c r="X99" s="8">
        <v>0.59729499094702787</v>
      </c>
      <c r="Y99" s="8">
        <v>0.56178406219881916</v>
      </c>
      <c r="Z99" s="8">
        <v>0.56796331066856343</v>
      </c>
      <c r="AA99" s="8">
        <v>0.48664130747066964</v>
      </c>
      <c r="AB99" s="8">
        <v>0.4563033273385988</v>
      </c>
      <c r="AC99" s="8">
        <v>0.55677378436637948</v>
      </c>
      <c r="AD99" s="8">
        <v>0.49978111646598145</v>
      </c>
      <c r="AE99" s="8">
        <v>0.49923556283200421</v>
      </c>
      <c r="AF99" s="8">
        <v>0.51062879302685005</v>
      </c>
      <c r="AG99" s="8">
        <v>0.49114567489763727</v>
      </c>
      <c r="AH99" s="8">
        <v>0.51746159486494581</v>
      </c>
      <c r="AI99" s="8">
        <v>0.53912972231046086</v>
      </c>
      <c r="AJ99" s="8">
        <v>0.51146846519031086</v>
      </c>
      <c r="AK99" s="8">
        <v>0.5281872037240396</v>
      </c>
      <c r="AL99" s="8">
        <v>0.52434027789387128</v>
      </c>
      <c r="AM99" s="8">
        <v>0.52285568035644925</v>
      </c>
      <c r="AN99" s="8">
        <v>0.54143066313301491</v>
      </c>
      <c r="AO99" s="8">
        <v>0.53848627706313423</v>
      </c>
      <c r="AP99" s="8">
        <v>0.51460064819953455</v>
      </c>
      <c r="AQ99" s="8">
        <v>0.53265236194904564</v>
      </c>
      <c r="AR99" s="58"/>
      <c r="AT99" s="58"/>
    </row>
    <row r="100" spans="9:46" s="29" customFormat="1">
      <c r="I100" t="s">
        <v>240</v>
      </c>
      <c r="J100" s="8">
        <v>0.76654603636261665</v>
      </c>
      <c r="K100" s="8">
        <v>0.76993256436316315</v>
      </c>
      <c r="L100" s="8">
        <v>0.87871191088913669</v>
      </c>
      <c r="M100" s="8">
        <v>0.64904414237563535</v>
      </c>
      <c r="N100" s="8">
        <v>0.8536012989033378</v>
      </c>
      <c r="O100" s="8">
        <v>0.77800925305050128</v>
      </c>
      <c r="P100" s="8">
        <v>0.69382372576271778</v>
      </c>
      <c r="Q100" s="8">
        <v>0.68036227546062567</v>
      </c>
      <c r="R100" s="8">
        <v>0.70225269272504343</v>
      </c>
      <c r="S100" s="8">
        <v>0.6979978000939584</v>
      </c>
      <c r="T100" s="8">
        <v>0.72654340422258346</v>
      </c>
      <c r="U100" s="8">
        <v>0.74123140158977907</v>
      </c>
      <c r="V100" s="8">
        <v>0.72911318436653882</v>
      </c>
      <c r="W100" s="8">
        <v>0.84640094650973652</v>
      </c>
      <c r="X100" s="8">
        <v>0.90950753872856482</v>
      </c>
      <c r="Y100" s="8">
        <v>0.8741867085846623</v>
      </c>
      <c r="Z100" s="8">
        <v>0.78829455983329444</v>
      </c>
      <c r="AA100" s="8">
        <v>0.76625304135602201</v>
      </c>
      <c r="AB100" s="8">
        <v>0.77402088849064932</v>
      </c>
      <c r="AC100" s="8">
        <v>0.72851985612116521</v>
      </c>
      <c r="AD100" s="8">
        <v>0.77323247204909695</v>
      </c>
      <c r="AE100" s="8">
        <v>0.73767000280771766</v>
      </c>
      <c r="AF100" s="8">
        <v>0.81880609254775572</v>
      </c>
      <c r="AG100" s="8">
        <v>0.82466901474804022</v>
      </c>
      <c r="AH100" s="8">
        <v>0.86591365522293529</v>
      </c>
      <c r="AI100" s="8">
        <v>0.9144819874187835</v>
      </c>
      <c r="AJ100" s="8">
        <v>0.89308452353575496</v>
      </c>
      <c r="AK100" s="8">
        <v>0.94162684128316776</v>
      </c>
      <c r="AL100" s="8">
        <v>0.91000183379905542</v>
      </c>
      <c r="AM100" s="8">
        <v>1.0582193671504128</v>
      </c>
      <c r="AN100" s="8">
        <v>0.97011256787219358</v>
      </c>
      <c r="AO100" s="8">
        <v>0.98511388814835676</v>
      </c>
      <c r="AP100" s="8">
        <v>1.1090832033848372</v>
      </c>
      <c r="AQ100" s="8">
        <v>1.0141663483077155</v>
      </c>
      <c r="AR100" s="58"/>
      <c r="AT100" s="58"/>
    </row>
    <row r="101" spans="9:46" s="29" customFormat="1">
      <c r="AP101" s="58"/>
      <c r="AQ101" s="58"/>
      <c r="AR101" s="58"/>
    </row>
    <row r="102" spans="9:46" s="29" customFormat="1">
      <c r="AO102" s="58"/>
      <c r="AP102" s="58"/>
      <c r="AQ102" s="58"/>
    </row>
    <row r="103" spans="9:46" s="29" customFormat="1"/>
    <row r="104" spans="9:46" s="29" customFormat="1"/>
    <row r="105" spans="9:46" s="29" customFormat="1">
      <c r="AQ105" s="58"/>
    </row>
    <row r="106" spans="9:46" s="29" customFormat="1">
      <c r="AQ106" s="58"/>
    </row>
    <row r="107" spans="9:46" s="29" customFormat="1"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</row>
    <row r="108" spans="9:46" s="29" customFormat="1"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</row>
    <row r="109" spans="9:46" s="29" customFormat="1"/>
    <row r="110" spans="9:46" s="29" customFormat="1"/>
    <row r="111" spans="9:46" s="29" customFormat="1"/>
    <row r="112" spans="9:46" s="29" customFormat="1"/>
    <row r="113" spans="1:45" s="29" customFormat="1"/>
    <row r="114" spans="1:45" s="29" customFormat="1"/>
    <row r="115" spans="1:45" s="29" customFormat="1"/>
    <row r="116" spans="1:45" s="5" customFormat="1">
      <c r="A116" s="4" t="s">
        <v>76</v>
      </c>
      <c r="B116" s="5" t="s">
        <v>77</v>
      </c>
    </row>
    <row r="117" spans="1:45" s="29" customFormat="1"/>
    <row r="118" spans="1:45" s="29" customFormat="1"/>
    <row r="119" spans="1:45" s="29" customFormat="1">
      <c r="I119" s="52" t="s">
        <v>201</v>
      </c>
    </row>
    <row r="120" spans="1:45" s="29" customFormat="1">
      <c r="I120"/>
      <c r="J120" s="7">
        <v>1990</v>
      </c>
      <c r="K120" s="7">
        <f t="shared" ref="K120:AP120" si="4">J120+1</f>
        <v>1991</v>
      </c>
      <c r="L120" s="7">
        <f t="shared" si="4"/>
        <v>1992</v>
      </c>
      <c r="M120" s="7">
        <f t="shared" si="4"/>
        <v>1993</v>
      </c>
      <c r="N120" s="7">
        <f t="shared" si="4"/>
        <v>1994</v>
      </c>
      <c r="O120" s="7">
        <f t="shared" si="4"/>
        <v>1995</v>
      </c>
      <c r="P120" s="7">
        <f t="shared" si="4"/>
        <v>1996</v>
      </c>
      <c r="Q120" s="7">
        <f t="shared" si="4"/>
        <v>1997</v>
      </c>
      <c r="R120" s="7">
        <f t="shared" si="4"/>
        <v>1998</v>
      </c>
      <c r="S120" s="7">
        <f t="shared" si="4"/>
        <v>1999</v>
      </c>
      <c r="T120" s="7">
        <f t="shared" si="4"/>
        <v>2000</v>
      </c>
      <c r="U120" s="7">
        <f t="shared" si="4"/>
        <v>2001</v>
      </c>
      <c r="V120" s="7">
        <f t="shared" si="4"/>
        <v>2002</v>
      </c>
      <c r="W120" s="7">
        <f t="shared" si="4"/>
        <v>2003</v>
      </c>
      <c r="X120" s="7">
        <f t="shared" si="4"/>
        <v>2004</v>
      </c>
      <c r="Y120" s="7">
        <f t="shared" si="4"/>
        <v>2005</v>
      </c>
      <c r="Z120" s="7">
        <f t="shared" si="4"/>
        <v>2006</v>
      </c>
      <c r="AA120" s="7">
        <f t="shared" si="4"/>
        <v>2007</v>
      </c>
      <c r="AB120" s="7">
        <f t="shared" si="4"/>
        <v>2008</v>
      </c>
      <c r="AC120" s="7">
        <f t="shared" si="4"/>
        <v>2009</v>
      </c>
      <c r="AD120" s="7">
        <f t="shared" si="4"/>
        <v>2010</v>
      </c>
      <c r="AE120" s="7">
        <f t="shared" si="4"/>
        <v>2011</v>
      </c>
      <c r="AF120" s="7">
        <f t="shared" si="4"/>
        <v>2012</v>
      </c>
      <c r="AG120" s="7">
        <f t="shared" si="4"/>
        <v>2013</v>
      </c>
      <c r="AH120" s="7">
        <f t="shared" si="4"/>
        <v>2014</v>
      </c>
      <c r="AI120" s="7">
        <f t="shared" si="4"/>
        <v>2015</v>
      </c>
      <c r="AJ120" s="7">
        <f t="shared" si="4"/>
        <v>2016</v>
      </c>
      <c r="AK120" s="7">
        <f t="shared" si="4"/>
        <v>2017</v>
      </c>
      <c r="AL120" s="7">
        <f t="shared" si="4"/>
        <v>2018</v>
      </c>
      <c r="AM120" s="7">
        <f t="shared" si="4"/>
        <v>2019</v>
      </c>
      <c r="AN120" s="7">
        <f t="shared" si="4"/>
        <v>2020</v>
      </c>
      <c r="AO120" s="7">
        <f t="shared" si="4"/>
        <v>2021</v>
      </c>
      <c r="AP120" s="7">
        <f t="shared" si="4"/>
        <v>2022</v>
      </c>
      <c r="AQ120" s="52">
        <v>2023</v>
      </c>
    </row>
    <row r="121" spans="1:45" s="29" customFormat="1">
      <c r="I121" t="s">
        <v>241</v>
      </c>
      <c r="J121" s="30">
        <v>2.9996633239911796</v>
      </c>
      <c r="K121" s="30">
        <v>3.6688941734125802</v>
      </c>
      <c r="L121" s="30">
        <v>3.9588006200462402</v>
      </c>
      <c r="M121" s="30">
        <v>3.64314124150465</v>
      </c>
      <c r="N121" s="30">
        <v>2.9048015029582399</v>
      </c>
      <c r="O121" s="30">
        <v>2.4293862566073798</v>
      </c>
      <c r="P121" s="30">
        <v>3.37930646455631</v>
      </c>
      <c r="Q121" s="30">
        <v>4.7451326580556596</v>
      </c>
      <c r="R121" s="30">
        <v>3.6413389888311998</v>
      </c>
      <c r="S121" s="30">
        <v>4.5673769927230099</v>
      </c>
      <c r="T121" s="30">
        <v>4.4549025006301397</v>
      </c>
      <c r="U121" s="30">
        <v>5.4586482219577999</v>
      </c>
      <c r="V121" s="30">
        <v>4.6525341750737796</v>
      </c>
      <c r="W121" s="30">
        <v>4.3579955139214999</v>
      </c>
      <c r="X121" s="30">
        <v>3.03132455835572</v>
      </c>
      <c r="Y121" s="30">
        <v>4.0232334852687801</v>
      </c>
      <c r="Z121" s="30">
        <v>4.11278405022881</v>
      </c>
      <c r="AA121" s="30">
        <v>4.8275512875369406</v>
      </c>
      <c r="AB121" s="30">
        <v>4.4300242712802698</v>
      </c>
      <c r="AC121" s="30">
        <v>3.6852178602857597</v>
      </c>
      <c r="AD121" s="30">
        <v>4.2781707591943103</v>
      </c>
      <c r="AE121" s="30">
        <v>3.5162067873651601</v>
      </c>
      <c r="AF121" s="30">
        <v>3.7369306878304802</v>
      </c>
      <c r="AG121" s="30">
        <v>3.5772349103567098</v>
      </c>
      <c r="AH121" s="30">
        <v>3.0176847795594801</v>
      </c>
      <c r="AI121" s="30">
        <v>2.94927805496186</v>
      </c>
      <c r="AJ121" s="30">
        <v>2.6075510238100703</v>
      </c>
      <c r="AK121" s="30">
        <v>3.0935970758068501</v>
      </c>
      <c r="AL121" s="30">
        <v>2.5243981729381697</v>
      </c>
      <c r="AM121" s="30">
        <v>2.56829051115042</v>
      </c>
      <c r="AN121" s="30">
        <v>2.8056724888598299</v>
      </c>
      <c r="AO121" s="30">
        <v>2.2145647916250399</v>
      </c>
      <c r="AP121" s="30">
        <v>2.1635904823260397</v>
      </c>
      <c r="AQ121" s="58">
        <v>2.2014883552598601</v>
      </c>
      <c r="AR121" s="69"/>
      <c r="AS121" s="141"/>
    </row>
    <row r="122" spans="1:45" s="29" customFormat="1">
      <c r="I122" t="s">
        <v>242</v>
      </c>
      <c r="J122" s="30">
        <v>0.474769417686696</v>
      </c>
      <c r="K122" s="30">
        <v>0.22116748867320601</v>
      </c>
      <c r="L122" s="30">
        <v>0.88371150153894307</v>
      </c>
      <c r="M122" s="30">
        <v>0.43156348042367304</v>
      </c>
      <c r="N122" s="30">
        <v>0.37652304115961699</v>
      </c>
      <c r="O122" s="30">
        <v>0.55230647495051099</v>
      </c>
      <c r="P122" s="30">
        <v>0.60545694503483294</v>
      </c>
      <c r="Q122" s="30">
        <v>1.1806220806382401</v>
      </c>
      <c r="R122" s="30">
        <v>0.756042117710234</v>
      </c>
      <c r="S122" s="30">
        <v>1.10020394163054</v>
      </c>
      <c r="T122" s="30">
        <v>0.88776473135831202</v>
      </c>
      <c r="U122" s="30">
        <v>1.3599041217987402</v>
      </c>
      <c r="V122" s="30">
        <v>1.36391733976388</v>
      </c>
      <c r="W122" s="30">
        <v>2.9855000031991197</v>
      </c>
      <c r="X122" s="30">
        <v>3.9100664857507499</v>
      </c>
      <c r="Y122" s="30">
        <v>4.95566821452414</v>
      </c>
      <c r="Z122" s="30">
        <v>4.6862844899167406</v>
      </c>
      <c r="AA122" s="30">
        <v>2.4094391006157596</v>
      </c>
      <c r="AB122" s="30">
        <v>3.9782599795032003</v>
      </c>
      <c r="AC122" s="30">
        <v>2.5520162191186402</v>
      </c>
      <c r="AD122" s="30">
        <v>1.27554022700998</v>
      </c>
      <c r="AE122" s="30">
        <v>1.51863194167694</v>
      </c>
      <c r="AF122" s="30">
        <v>2.6978212165568798</v>
      </c>
      <c r="AG122" s="30">
        <v>1.61594547405741</v>
      </c>
      <c r="AH122" s="30">
        <v>1.2160357867014699</v>
      </c>
      <c r="AI122" s="30">
        <v>1.1035283578892099</v>
      </c>
      <c r="AJ122" s="30">
        <v>0.44571590425593399</v>
      </c>
      <c r="AK122" s="30">
        <v>0.52267089802290401</v>
      </c>
      <c r="AL122" s="30">
        <v>0.94159096141990095</v>
      </c>
      <c r="AM122" s="30">
        <v>1.4900039100606399</v>
      </c>
      <c r="AN122" s="30">
        <v>1.5930930403791101</v>
      </c>
      <c r="AO122" s="30">
        <v>2.3464452842440302</v>
      </c>
      <c r="AP122" s="30">
        <v>0.71603688902750007</v>
      </c>
      <c r="AQ122" s="58">
        <v>0.52744106931486789</v>
      </c>
      <c r="AR122" s="69"/>
      <c r="AS122" s="141"/>
    </row>
    <row r="123" spans="1:45" s="29" customFormat="1">
      <c r="I123" t="s">
        <v>243</v>
      </c>
      <c r="J123" s="30">
        <v>1.0570213788774208E-2</v>
      </c>
      <c r="K123" s="30">
        <v>2.2642943441153918E-2</v>
      </c>
      <c r="L123" s="30">
        <v>0.18371290382475713</v>
      </c>
      <c r="M123" s="30">
        <v>5.5741673059206853E-2</v>
      </c>
      <c r="N123" s="30">
        <v>1.8879011249082644E-2</v>
      </c>
      <c r="O123" s="30">
        <v>4.5165820922279387E-2</v>
      </c>
      <c r="P123" s="30">
        <v>1.7583285645927038E-2</v>
      </c>
      <c r="Q123" s="30">
        <v>8.1380685289289545E-5</v>
      </c>
      <c r="R123" s="30">
        <v>2.8529680179767425E-3</v>
      </c>
      <c r="S123" s="30">
        <v>4.5996270410242346E-5</v>
      </c>
      <c r="T123" s="30">
        <v>1.5182079438069707E-5</v>
      </c>
      <c r="U123" s="30">
        <v>8.5601184984795964E-7</v>
      </c>
      <c r="V123" s="30">
        <v>4.7666948601587933E-6</v>
      </c>
      <c r="W123" s="30">
        <v>1.7644057262420354E-2</v>
      </c>
      <c r="X123" s="30">
        <v>2.1387634652810128E-2</v>
      </c>
      <c r="Y123" s="30">
        <v>3.2707416045401061E-3</v>
      </c>
      <c r="Z123" s="30">
        <v>2.0107279735007921E-2</v>
      </c>
      <c r="AA123" s="30">
        <v>1.162014928429933E-3</v>
      </c>
      <c r="AB123" s="30">
        <v>0.11039326107493963</v>
      </c>
      <c r="AC123" s="30">
        <v>7.8622884623600342E-3</v>
      </c>
      <c r="AD123" s="30">
        <v>1.7722282306396053E-3</v>
      </c>
      <c r="AE123" s="30">
        <v>1.3954842008701007E-3</v>
      </c>
      <c r="AF123" s="30">
        <v>2.8075378872998158E-3</v>
      </c>
      <c r="AG123" s="30">
        <v>2.767141248080307E-3</v>
      </c>
      <c r="AH123" s="30">
        <v>2.6081659018499792E-3</v>
      </c>
      <c r="AI123" s="30">
        <v>9.0124383145973042E-4</v>
      </c>
      <c r="AJ123" s="30">
        <v>2.595836843835464E-3</v>
      </c>
      <c r="AK123" s="30">
        <v>4.1871970362756805E-3</v>
      </c>
      <c r="AL123" s="30">
        <v>8.5074657025492328E-3</v>
      </c>
      <c r="AM123" s="30">
        <v>2.6566022358496255E-3</v>
      </c>
      <c r="AN123" s="30">
        <v>9.9182536263890064E-2</v>
      </c>
      <c r="AO123" s="30">
        <v>2.1194672027669448E-2</v>
      </c>
      <c r="AP123" s="30">
        <v>6.0215604189304273E-3</v>
      </c>
      <c r="AQ123" s="58">
        <v>3.9680465485418814E-3</v>
      </c>
      <c r="AR123" s="69"/>
      <c r="AS123" s="141"/>
    </row>
    <row r="124" spans="1:45" s="29" customFormat="1">
      <c r="I124" t="s">
        <v>244</v>
      </c>
      <c r="J124" s="30">
        <v>0.289942584</v>
      </c>
      <c r="K124" s="30">
        <v>0.29867344000000001</v>
      </c>
      <c r="L124" s="30">
        <v>0.30066872</v>
      </c>
      <c r="M124" s="30">
        <v>0.31715848000000002</v>
      </c>
      <c r="N124" s="30">
        <v>0.30977991999999999</v>
      </c>
      <c r="O124" s="30">
        <v>0.30234144000000002</v>
      </c>
      <c r="P124" s="30">
        <v>0.4102306</v>
      </c>
      <c r="Q124" s="30">
        <v>0.35421019999999998</v>
      </c>
      <c r="R124" s="30">
        <v>0.44428880971633533</v>
      </c>
      <c r="S124" s="30">
        <v>0.41704554047603504</v>
      </c>
      <c r="T124" s="30">
        <v>0.43492464790348873</v>
      </c>
      <c r="U124" s="30">
        <v>0.34552011252689935</v>
      </c>
      <c r="V124" s="30">
        <v>0.39387777849364203</v>
      </c>
      <c r="W124" s="30">
        <v>0.34881546864603191</v>
      </c>
      <c r="X124" s="30">
        <v>0.35399181683620862</v>
      </c>
      <c r="Y124" s="30">
        <v>0.34034872415389633</v>
      </c>
      <c r="Z124" s="30">
        <v>0.38532029881948038</v>
      </c>
      <c r="AA124" s="30">
        <v>0.35176340935939815</v>
      </c>
      <c r="AB124" s="30">
        <v>0.53868882491350711</v>
      </c>
      <c r="AC124" s="30">
        <v>0.76097896108835072</v>
      </c>
      <c r="AD124" s="30">
        <v>0.78321966194474235</v>
      </c>
      <c r="AE124" s="30">
        <v>0.77656603693455351</v>
      </c>
      <c r="AF124" s="30">
        <v>0.77105851424456173</v>
      </c>
      <c r="AG124" s="30">
        <v>0.77469333863029688</v>
      </c>
      <c r="AH124" s="30">
        <v>0.79035215567394324</v>
      </c>
      <c r="AI124" s="30">
        <v>0.83274958431416979</v>
      </c>
      <c r="AJ124" s="30">
        <v>0.73899809832093477</v>
      </c>
      <c r="AK124" s="30">
        <v>0.68941903133989924</v>
      </c>
      <c r="AL124" s="30">
        <v>0.629071286259544</v>
      </c>
      <c r="AM124" s="30">
        <v>0.60416392263707641</v>
      </c>
      <c r="AN124" s="30">
        <v>0.56791752002678975</v>
      </c>
      <c r="AO124" s="30">
        <v>0.5461519100000003</v>
      </c>
      <c r="AP124" s="30">
        <v>0.54230707000000045</v>
      </c>
      <c r="AQ124" s="58">
        <v>0.47704431000000008</v>
      </c>
      <c r="AR124" s="69"/>
      <c r="AS124" s="141"/>
    </row>
    <row r="125" spans="1:45" s="29" customFormat="1">
      <c r="I125" t="s">
        <v>238</v>
      </c>
      <c r="J125" s="31">
        <f t="shared" ref="J125:AQ125" si="5">SUM(J121:J124)</f>
        <v>3.7749455394666498</v>
      </c>
      <c r="K125" s="31">
        <f t="shared" si="5"/>
        <v>4.2113780455269403</v>
      </c>
      <c r="L125" s="31">
        <f t="shared" si="5"/>
        <v>5.3268937454099401</v>
      </c>
      <c r="M125" s="31">
        <f t="shared" si="5"/>
        <v>4.4476048749875297</v>
      </c>
      <c r="N125" s="31">
        <f t="shared" si="5"/>
        <v>3.6099834753669398</v>
      </c>
      <c r="O125" s="31">
        <f t="shared" si="5"/>
        <v>3.3291999924801705</v>
      </c>
      <c r="P125" s="31">
        <f t="shared" si="5"/>
        <v>4.4125772952370701</v>
      </c>
      <c r="Q125" s="31">
        <f t="shared" si="5"/>
        <v>6.2800463193791893</v>
      </c>
      <c r="R125" s="31">
        <f t="shared" si="5"/>
        <v>4.8445228842757455</v>
      </c>
      <c r="S125" s="31">
        <f t="shared" si="5"/>
        <v>6.0846724710999958</v>
      </c>
      <c r="T125" s="31">
        <f t="shared" si="5"/>
        <v>5.7776070619713789</v>
      </c>
      <c r="U125" s="31">
        <f t="shared" si="5"/>
        <v>7.1640733122952893</v>
      </c>
      <c r="V125" s="31">
        <f t="shared" si="5"/>
        <v>6.4103340600261616</v>
      </c>
      <c r="W125" s="31">
        <f t="shared" si="5"/>
        <v>7.7099550430290718</v>
      </c>
      <c r="X125" s="31">
        <f t="shared" si="5"/>
        <v>7.3167704955954882</v>
      </c>
      <c r="Y125" s="31">
        <f t="shared" si="5"/>
        <v>9.3225211655513576</v>
      </c>
      <c r="Z125" s="31">
        <f t="shared" si="5"/>
        <v>9.2044961187000389</v>
      </c>
      <c r="AA125" s="31">
        <f t="shared" si="5"/>
        <v>7.5899158124405277</v>
      </c>
      <c r="AB125" s="31">
        <f t="shared" si="5"/>
        <v>9.057366336771917</v>
      </c>
      <c r="AC125" s="31">
        <f t="shared" si="5"/>
        <v>7.0060753289551112</v>
      </c>
      <c r="AD125" s="31">
        <f t="shared" si="5"/>
        <v>6.3387028763796724</v>
      </c>
      <c r="AE125" s="31">
        <f t="shared" si="5"/>
        <v>5.8128002501775242</v>
      </c>
      <c r="AF125" s="31">
        <f t="shared" si="5"/>
        <v>7.2086179565192214</v>
      </c>
      <c r="AG125" s="31">
        <f t="shared" si="5"/>
        <v>5.9706408642924975</v>
      </c>
      <c r="AH125" s="31">
        <f t="shared" si="5"/>
        <v>5.0266808878367435</v>
      </c>
      <c r="AI125" s="31">
        <f t="shared" si="5"/>
        <v>4.8864572409967</v>
      </c>
      <c r="AJ125" s="31">
        <f t="shared" si="5"/>
        <v>3.7948608632307748</v>
      </c>
      <c r="AK125" s="31">
        <f t="shared" si="5"/>
        <v>4.3098742022059291</v>
      </c>
      <c r="AL125" s="31">
        <f t="shared" si="5"/>
        <v>4.1035678863201639</v>
      </c>
      <c r="AM125" s="31">
        <f t="shared" si="5"/>
        <v>4.6651149460839862</v>
      </c>
      <c r="AN125" s="31">
        <f t="shared" si="5"/>
        <v>5.06586558552962</v>
      </c>
      <c r="AO125" s="31">
        <f t="shared" si="5"/>
        <v>5.1283566578967399</v>
      </c>
      <c r="AP125" s="31">
        <f t="shared" si="5"/>
        <v>3.4279560017724706</v>
      </c>
      <c r="AQ125" s="31">
        <f t="shared" si="5"/>
        <v>3.2099417811232702</v>
      </c>
      <c r="AR125" s="69"/>
      <c r="AS125" s="141"/>
    </row>
    <row r="126" spans="1:45" s="29" customFormat="1"/>
    <row r="127" spans="1:45" s="29" customFormat="1">
      <c r="AN127" s="70"/>
      <c r="AO127" s="70"/>
      <c r="AP127" s="70"/>
      <c r="AQ127" s="70"/>
    </row>
    <row r="128" spans="1:45" s="29" customFormat="1">
      <c r="I128" s="57"/>
      <c r="AN128" s="71"/>
      <c r="AO128" s="71"/>
      <c r="AP128" s="71"/>
      <c r="AQ128" s="71"/>
    </row>
    <row r="129" spans="1:43" s="29" customFormat="1">
      <c r="I129" s="57"/>
    </row>
    <row r="130" spans="1:43" s="29" customFormat="1">
      <c r="I130" s="57"/>
    </row>
    <row r="131" spans="1:43" s="29" customFormat="1">
      <c r="I131" s="57"/>
      <c r="AP131" s="80"/>
      <c r="AQ131" s="80"/>
    </row>
    <row r="132" spans="1:43" s="29" customFormat="1">
      <c r="I132" s="57"/>
      <c r="AP132" s="71"/>
      <c r="AQ132" s="71"/>
    </row>
    <row r="133" spans="1:43" s="29" customFormat="1">
      <c r="AP133" s="71"/>
      <c r="AQ133" s="71"/>
    </row>
    <row r="134" spans="1:43" s="29" customFormat="1"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71"/>
      <c r="AQ134" s="71"/>
    </row>
    <row r="135" spans="1:43" s="29" customFormat="1"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69"/>
    </row>
    <row r="136" spans="1:43" s="29" customFormat="1"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</row>
    <row r="137" spans="1:43" s="29" customFormat="1"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</row>
    <row r="138" spans="1:43" s="5" customFormat="1">
      <c r="A138" s="4" t="s">
        <v>78</v>
      </c>
      <c r="B138" s="5" t="s">
        <v>79</v>
      </c>
    </row>
    <row r="139" spans="1:43" s="52" customFormat="1">
      <c r="A139" s="29"/>
      <c r="B139" s="29"/>
      <c r="C139" s="29"/>
    </row>
    <row r="140" spans="1:43" s="29" customFormat="1">
      <c r="I140" s="52" t="s">
        <v>245</v>
      </c>
    </row>
    <row r="141" spans="1:43" s="29" customFormat="1">
      <c r="I141" s="65"/>
      <c r="J141" s="66">
        <v>2010</v>
      </c>
      <c r="K141" s="66">
        <f t="shared" ref="K141:V141" si="6">J141+1</f>
        <v>2011</v>
      </c>
      <c r="L141" s="66">
        <f t="shared" si="6"/>
        <v>2012</v>
      </c>
      <c r="M141" s="66">
        <f t="shared" si="6"/>
        <v>2013</v>
      </c>
      <c r="N141" s="66">
        <f t="shared" si="6"/>
        <v>2014</v>
      </c>
      <c r="O141" s="66">
        <f t="shared" si="6"/>
        <v>2015</v>
      </c>
      <c r="P141" s="66">
        <f t="shared" si="6"/>
        <v>2016</v>
      </c>
      <c r="Q141" s="66">
        <f t="shared" si="6"/>
        <v>2017</v>
      </c>
      <c r="R141" s="66">
        <f t="shared" si="6"/>
        <v>2018</v>
      </c>
      <c r="S141" s="66">
        <f t="shared" si="6"/>
        <v>2019</v>
      </c>
      <c r="T141" s="66">
        <f t="shared" si="6"/>
        <v>2020</v>
      </c>
      <c r="U141" s="66">
        <f t="shared" si="6"/>
        <v>2021</v>
      </c>
      <c r="V141" s="66">
        <f t="shared" si="6"/>
        <v>2022</v>
      </c>
      <c r="W141" s="52">
        <v>2023</v>
      </c>
    </row>
    <row r="142" spans="1:43" s="29" customFormat="1">
      <c r="I142" s="65" t="s">
        <v>246</v>
      </c>
      <c r="J142" s="148">
        <v>6492.5092591082448</v>
      </c>
      <c r="K142" s="148">
        <v>6639.4703455863546</v>
      </c>
      <c r="L142" s="148">
        <v>6799.5142036839925</v>
      </c>
      <c r="M142" s="148">
        <v>6840.0465392451479</v>
      </c>
      <c r="N142" s="148">
        <v>6930.9659999999994</v>
      </c>
      <c r="O142" s="148">
        <v>7133.581000000001</v>
      </c>
      <c r="P142" s="148">
        <v>7180.1960000000008</v>
      </c>
      <c r="Q142" s="148">
        <v>7188.4989999999998</v>
      </c>
      <c r="R142" s="148">
        <v>7206.3520000000008</v>
      </c>
      <c r="S142" s="148">
        <v>7251.0420000000004</v>
      </c>
      <c r="T142" s="148">
        <v>7282.2760000000007</v>
      </c>
      <c r="U142" s="148">
        <v>7346.3630000000012</v>
      </c>
      <c r="V142" s="148">
        <v>7616.4970000000012</v>
      </c>
      <c r="W142" s="148">
        <v>7785.9480000000003</v>
      </c>
      <c r="X142" s="142"/>
    </row>
    <row r="143" spans="1:43" s="29" customFormat="1">
      <c r="I143" s="68" t="s">
        <v>247</v>
      </c>
      <c r="J143" s="148">
        <v>146.96108647810979</v>
      </c>
      <c r="K143" s="148">
        <v>160.04385809763789</v>
      </c>
      <c r="L143" s="148">
        <v>40.532335561155378</v>
      </c>
      <c r="M143" s="148">
        <v>90.919460754851571</v>
      </c>
      <c r="N143" s="148">
        <v>202.6150000000016</v>
      </c>
      <c r="O143" s="148">
        <v>46.614999999999782</v>
      </c>
      <c r="P143" s="148">
        <v>8.3029999999989741</v>
      </c>
      <c r="Q143" s="148">
        <v>17.853000000000975</v>
      </c>
      <c r="R143" s="148">
        <v>44.6899999999996</v>
      </c>
      <c r="S143" s="148">
        <v>31.234000000000378</v>
      </c>
      <c r="T143" s="148">
        <v>64.087000000000444</v>
      </c>
      <c r="U143" s="148">
        <v>270.13400000000001</v>
      </c>
      <c r="V143" s="148">
        <v>169.45099999999911</v>
      </c>
      <c r="W143" s="148">
        <v>208.20800000000054</v>
      </c>
      <c r="X143" s="69"/>
    </row>
    <row r="144" spans="1:43" s="29" customFormat="1">
      <c r="K144" s="69"/>
      <c r="L144" s="69"/>
      <c r="M144" s="69"/>
    </row>
    <row r="145" spans="1:22" s="29" customFormat="1">
      <c r="U145" s="69"/>
      <c r="V145" s="69"/>
    </row>
    <row r="146" spans="1:22" s="29" customFormat="1"/>
    <row r="147" spans="1:22" s="29" customFormat="1"/>
    <row r="148" spans="1:22" s="29" customFormat="1"/>
    <row r="149" spans="1:22" s="29" customFormat="1"/>
    <row r="150" spans="1:22" s="29" customFormat="1"/>
    <row r="151" spans="1:22" s="29" customFormat="1"/>
    <row r="152" spans="1:22" s="29" customFormat="1"/>
    <row r="153" spans="1:22" s="29" customFormat="1"/>
    <row r="154" spans="1:22" s="29" customFormat="1"/>
    <row r="155" spans="1:22" s="29" customFormat="1"/>
    <row r="156" spans="1:22" s="29" customFormat="1"/>
    <row r="157" spans="1:22" s="29" customFormat="1"/>
    <row r="158" spans="1:22" s="29" customFormat="1"/>
    <row r="159" spans="1:22" s="5" customFormat="1">
      <c r="A159" s="4" t="s">
        <v>80</v>
      </c>
      <c r="B159" s="5" t="s">
        <v>81</v>
      </c>
    </row>
    <row r="160" spans="1:22" s="2" customFormat="1"/>
    <row r="161" spans="9:44" s="2" customFormat="1">
      <c r="I161" s="1" t="s">
        <v>201</v>
      </c>
    </row>
    <row r="162" spans="9:44" s="2" customFormat="1">
      <c r="J162" s="7">
        <v>1990</v>
      </c>
      <c r="K162" s="7">
        <f t="shared" ref="K162:AP162" si="7">J162+1</f>
        <v>1991</v>
      </c>
      <c r="L162" s="7">
        <f t="shared" si="7"/>
        <v>1992</v>
      </c>
      <c r="M162" s="7">
        <f t="shared" si="7"/>
        <v>1993</v>
      </c>
      <c r="N162" s="7">
        <f t="shared" si="7"/>
        <v>1994</v>
      </c>
      <c r="O162" s="7">
        <f t="shared" si="7"/>
        <v>1995</v>
      </c>
      <c r="P162" s="7">
        <f t="shared" si="7"/>
        <v>1996</v>
      </c>
      <c r="Q162" s="7">
        <f t="shared" si="7"/>
        <v>1997</v>
      </c>
      <c r="R162" s="7">
        <f t="shared" si="7"/>
        <v>1998</v>
      </c>
      <c r="S162" s="7">
        <f t="shared" si="7"/>
        <v>1999</v>
      </c>
      <c r="T162" s="7">
        <f t="shared" si="7"/>
        <v>2000</v>
      </c>
      <c r="U162" s="7">
        <f t="shared" si="7"/>
        <v>2001</v>
      </c>
      <c r="V162" s="7">
        <f t="shared" si="7"/>
        <v>2002</v>
      </c>
      <c r="W162" s="7">
        <f t="shared" si="7"/>
        <v>2003</v>
      </c>
      <c r="X162" s="7">
        <f t="shared" si="7"/>
        <v>2004</v>
      </c>
      <c r="Y162" s="7">
        <f t="shared" si="7"/>
        <v>2005</v>
      </c>
      <c r="Z162" s="7">
        <f t="shared" si="7"/>
        <v>2006</v>
      </c>
      <c r="AA162" s="7">
        <f t="shared" si="7"/>
        <v>2007</v>
      </c>
      <c r="AB162" s="7">
        <f t="shared" si="7"/>
        <v>2008</v>
      </c>
      <c r="AC162" s="7">
        <f t="shared" si="7"/>
        <v>2009</v>
      </c>
      <c r="AD162" s="7">
        <f t="shared" si="7"/>
        <v>2010</v>
      </c>
      <c r="AE162" s="7">
        <f t="shared" si="7"/>
        <v>2011</v>
      </c>
      <c r="AF162" s="7">
        <f t="shared" si="7"/>
        <v>2012</v>
      </c>
      <c r="AG162" s="7">
        <f t="shared" si="7"/>
        <v>2013</v>
      </c>
      <c r="AH162" s="7">
        <f t="shared" si="7"/>
        <v>2014</v>
      </c>
      <c r="AI162" s="7">
        <f t="shared" si="7"/>
        <v>2015</v>
      </c>
      <c r="AJ162" s="7">
        <f t="shared" si="7"/>
        <v>2016</v>
      </c>
      <c r="AK162" s="7">
        <f t="shared" si="7"/>
        <v>2017</v>
      </c>
      <c r="AL162" s="7">
        <f t="shared" si="7"/>
        <v>2018</v>
      </c>
      <c r="AM162" s="7">
        <f t="shared" si="7"/>
        <v>2019</v>
      </c>
      <c r="AN162" s="7">
        <f t="shared" si="7"/>
        <v>2020</v>
      </c>
      <c r="AO162" s="7">
        <f t="shared" si="7"/>
        <v>2021</v>
      </c>
      <c r="AP162" s="7">
        <f t="shared" si="7"/>
        <v>2022</v>
      </c>
      <c r="AQ162" s="7">
        <v>2023</v>
      </c>
    </row>
    <row r="163" spans="9:44" s="2" customFormat="1">
      <c r="I163" s="12" t="s">
        <v>248</v>
      </c>
      <c r="J163" s="30">
        <v>0.78001388414001172</v>
      </c>
      <c r="K163" s="30">
        <v>0.77504945643181955</v>
      </c>
      <c r="L163" s="30">
        <v>0.76829822378367463</v>
      </c>
      <c r="M163" s="30">
        <v>0.8332424513622213</v>
      </c>
      <c r="N163" s="30">
        <v>0.83146127703706607</v>
      </c>
      <c r="O163" s="30">
        <v>0.79696723397414482</v>
      </c>
      <c r="P163" s="30">
        <v>0.80171308426813137</v>
      </c>
      <c r="Q163" s="30">
        <v>0.8293168607928274</v>
      </c>
      <c r="R163" s="30">
        <v>0.85517639478446839</v>
      </c>
      <c r="S163" s="30">
        <v>0.82068693961390449</v>
      </c>
      <c r="T163" s="30">
        <v>0.81938393252578734</v>
      </c>
      <c r="U163" s="30">
        <v>0.81516871945150027</v>
      </c>
      <c r="V163" s="30">
        <v>0.84978400048467928</v>
      </c>
      <c r="W163" s="30">
        <v>0.85157747008591977</v>
      </c>
      <c r="X163" s="30">
        <v>0.81203034082903625</v>
      </c>
      <c r="Y163" s="30">
        <v>0.8375374596645393</v>
      </c>
      <c r="Z163" s="30">
        <v>0.90966301553503703</v>
      </c>
      <c r="AA163" s="30">
        <v>0.88140846293348796</v>
      </c>
      <c r="AB163" s="30">
        <v>0.89720418451642636</v>
      </c>
      <c r="AC163" s="30">
        <v>0.88045525778216494</v>
      </c>
      <c r="AD163" s="30">
        <v>0.88785920888322001</v>
      </c>
      <c r="AE163" s="30">
        <v>0.89577743691234202</v>
      </c>
      <c r="AF163" s="30">
        <v>0.90057969948630356</v>
      </c>
      <c r="AG163" s="30">
        <v>0.87019281951368266</v>
      </c>
      <c r="AH163" s="30">
        <v>0.86186571343764329</v>
      </c>
      <c r="AI163" s="30">
        <v>0.91826478575474757</v>
      </c>
      <c r="AJ163" s="30">
        <v>0.81150778629663345</v>
      </c>
      <c r="AK163" s="30">
        <v>0.80295694376835347</v>
      </c>
      <c r="AL163" s="30">
        <v>0.74706587825355086</v>
      </c>
      <c r="AM163" s="30">
        <v>0.83517084787186324</v>
      </c>
      <c r="AN163" s="30">
        <v>0.65387645992756971</v>
      </c>
      <c r="AO163" s="30">
        <v>0.69094964283182192</v>
      </c>
      <c r="AP163" s="30">
        <v>0.16613825381816297</v>
      </c>
      <c r="AQ163" s="30">
        <v>0</v>
      </c>
      <c r="AR163" s="143"/>
    </row>
    <row r="164" spans="9:44" s="2" customFormat="1">
      <c r="I164" s="13" t="s">
        <v>249</v>
      </c>
      <c r="J164" s="31">
        <v>0.15228800000000001</v>
      </c>
      <c r="K164" s="31">
        <v>0.16665699999999997</v>
      </c>
      <c r="L164" s="31">
        <v>0.15818000000000002</v>
      </c>
      <c r="M164" s="31">
        <v>0.161056</v>
      </c>
      <c r="N164" s="31">
        <v>0.17821100000000001</v>
      </c>
      <c r="O164" s="31">
        <v>0.14257700000000001</v>
      </c>
      <c r="P164" s="31">
        <v>0.16655599999999998</v>
      </c>
      <c r="Q164" s="31">
        <v>0.158494</v>
      </c>
      <c r="R164" s="31">
        <v>0.17639099999999999</v>
      </c>
      <c r="S164" s="31">
        <v>0.177284</v>
      </c>
      <c r="T164" s="31">
        <v>0.182924</v>
      </c>
      <c r="U164" s="31">
        <v>0.18715499999999999</v>
      </c>
      <c r="V164" s="31">
        <v>0.19747600000000001</v>
      </c>
      <c r="W164" s="31">
        <v>0.18434899999999999</v>
      </c>
      <c r="X164" s="31">
        <v>0.175431</v>
      </c>
      <c r="Y164" s="31">
        <v>0.21254500000000001</v>
      </c>
      <c r="Z164" s="31">
        <v>0.22776400000000002</v>
      </c>
      <c r="AA164" s="31">
        <v>0.22489799999999999</v>
      </c>
      <c r="AB164" s="31">
        <v>0.24665275377329601</v>
      </c>
      <c r="AC164" s="31">
        <v>0.23875971943792298</v>
      </c>
      <c r="AD164" s="31">
        <v>0.24378492321567499</v>
      </c>
      <c r="AE164" s="31">
        <v>0.25534190236663817</v>
      </c>
      <c r="AF164" s="31">
        <v>0.25137764694213899</v>
      </c>
      <c r="AG164" s="31">
        <v>0.24152252002906799</v>
      </c>
      <c r="AH164" s="31">
        <v>0.234019106881874</v>
      </c>
      <c r="AI164" s="31">
        <v>0.26016568881413199</v>
      </c>
      <c r="AJ164" s="31">
        <v>0.172204</v>
      </c>
      <c r="AK164" s="31">
        <v>0.17377135200650401</v>
      </c>
      <c r="AL164" s="31">
        <v>0.14794002799999997</v>
      </c>
      <c r="AM164" s="31">
        <v>0.15904007091308803</v>
      </c>
      <c r="AN164" s="31">
        <v>0.13419430487843306</v>
      </c>
      <c r="AO164" s="31">
        <v>4.3372029780580801E-2</v>
      </c>
      <c r="AP164" s="31">
        <v>1.4376E-2</v>
      </c>
      <c r="AQ164" s="31">
        <v>1.4376E-2</v>
      </c>
      <c r="AR164" s="143"/>
    </row>
    <row r="165" spans="9:44" s="2" customFormat="1">
      <c r="I165" s="12" t="s">
        <v>250</v>
      </c>
      <c r="J165" s="30">
        <v>1.7042333695923331</v>
      </c>
      <c r="K165" s="30">
        <v>1.3917269927611016</v>
      </c>
      <c r="L165" s="30">
        <v>1.7632201597869419</v>
      </c>
      <c r="M165" s="30">
        <v>1.6546219489802068</v>
      </c>
      <c r="N165" s="30">
        <v>1.3577039875362615</v>
      </c>
      <c r="O165" s="30">
        <v>0.92668783914343567</v>
      </c>
      <c r="P165" s="30">
        <v>0.69131403197143093</v>
      </c>
      <c r="Q165" s="30">
        <v>0.33622105465398733</v>
      </c>
      <c r="R165" s="30">
        <v>0.22794572775470479</v>
      </c>
      <c r="S165" s="30">
        <v>0.22581472760605542</v>
      </c>
      <c r="T165" s="30">
        <v>0.19505077910831181</v>
      </c>
      <c r="U165" s="30">
        <v>0.20776680348551921</v>
      </c>
      <c r="V165" s="30">
        <v>0.18855407045679462</v>
      </c>
      <c r="W165" s="30">
        <v>0.16057332595250171</v>
      </c>
      <c r="X165" s="30">
        <v>0.20630626497869331</v>
      </c>
      <c r="Y165" s="30">
        <v>0.20289333287391895</v>
      </c>
      <c r="Z165" s="30">
        <v>0.17812178131525483</v>
      </c>
      <c r="AA165" s="30">
        <v>0.1359801393119896</v>
      </c>
      <c r="AB165" s="30">
        <v>0.10788836791907383</v>
      </c>
      <c r="AC165" s="30">
        <v>0.17525617970825424</v>
      </c>
      <c r="AD165" s="30">
        <v>0.20788236094130536</v>
      </c>
      <c r="AE165" s="30">
        <v>0.29875359515252414</v>
      </c>
      <c r="AF165" s="30">
        <v>0.34316902344109629</v>
      </c>
      <c r="AG165" s="30">
        <v>0.30181538560700966</v>
      </c>
      <c r="AH165" s="30">
        <v>0.32200465146431545</v>
      </c>
      <c r="AI165" s="30">
        <v>0.28954698262017803</v>
      </c>
      <c r="AJ165" s="30">
        <v>0.27274616741459173</v>
      </c>
      <c r="AK165" s="30">
        <v>0.29902484489668707</v>
      </c>
      <c r="AL165" s="30">
        <v>0.36409629618914607</v>
      </c>
      <c r="AM165" s="30">
        <v>0.33667761762873949</v>
      </c>
      <c r="AN165" s="30">
        <v>0.24449252381418288</v>
      </c>
      <c r="AO165" s="30">
        <v>0.2441107535136737</v>
      </c>
      <c r="AP165" s="30">
        <v>0.22557062826548402</v>
      </c>
      <c r="AQ165" s="30">
        <v>0.20241808383042165</v>
      </c>
      <c r="AR165" s="143"/>
    </row>
    <row r="166" spans="9:44" s="2" customFormat="1">
      <c r="I166" s="12" t="s">
        <v>251</v>
      </c>
      <c r="J166" s="30">
        <v>1.2723639420340422</v>
      </c>
      <c r="K166" s="30">
        <v>1.3409295678341964</v>
      </c>
      <c r="L166" s="30">
        <v>1.2815801306961199</v>
      </c>
      <c r="M166" s="30">
        <v>1.3257724206611414</v>
      </c>
      <c r="N166" s="30">
        <v>1.4322571519019127</v>
      </c>
      <c r="O166" s="30">
        <v>1.1911693431126023</v>
      </c>
      <c r="P166" s="30">
        <v>1.5246092123594772</v>
      </c>
      <c r="Q166" s="30">
        <v>1.602615701070319</v>
      </c>
      <c r="R166" s="30">
        <v>1.4945844846331151</v>
      </c>
      <c r="S166" s="30">
        <v>1.4148093484852988</v>
      </c>
      <c r="T166" s="30">
        <v>1.2986361778237445</v>
      </c>
      <c r="U166" s="30">
        <v>1.4465708978310603</v>
      </c>
      <c r="V166" s="30">
        <v>1.2575112381359246</v>
      </c>
      <c r="W166" s="30">
        <v>1.1796384077111111</v>
      </c>
      <c r="X166" s="30">
        <v>1.4605045639007075</v>
      </c>
      <c r="Y166" s="30">
        <v>1.6672240160645333</v>
      </c>
      <c r="Z166" s="30">
        <v>2.0347596140228834</v>
      </c>
      <c r="AA166" s="30">
        <v>1.874858153827893</v>
      </c>
      <c r="AB166" s="30">
        <v>1.6564337997279508</v>
      </c>
      <c r="AC166" s="30">
        <v>1.717262646566218</v>
      </c>
      <c r="AD166" s="30">
        <v>2.1418092275088938</v>
      </c>
      <c r="AE166" s="30">
        <v>1.9932023899253124</v>
      </c>
      <c r="AF166" s="30">
        <v>1.4606929511900397</v>
      </c>
      <c r="AG166" s="30">
        <v>1.0540614615393267</v>
      </c>
      <c r="AH166" s="30">
        <v>1.1571334011324643</v>
      </c>
      <c r="AI166" s="30">
        <v>1.2682627122386763</v>
      </c>
      <c r="AJ166" s="30">
        <v>1.0829976528494563</v>
      </c>
      <c r="AK166" s="30">
        <v>0.92951367577592436</v>
      </c>
      <c r="AL166" s="30">
        <v>0.89288665762691466</v>
      </c>
      <c r="AM166" s="30">
        <v>0.76930389199789562</v>
      </c>
      <c r="AN166" s="30">
        <v>0.66666918080111703</v>
      </c>
      <c r="AO166" s="30">
        <v>0.62568972889054708</v>
      </c>
      <c r="AP166" s="30">
        <v>0.7782633635894789</v>
      </c>
      <c r="AQ166" s="30">
        <v>0.69678402755655944</v>
      </c>
      <c r="AR166" s="143"/>
    </row>
    <row r="167" spans="9:44" s="2" customFormat="1">
      <c r="I167" s="12" t="s">
        <v>238</v>
      </c>
      <c r="J167" s="30">
        <v>3.908899195766387</v>
      </c>
      <c r="K167" s="30">
        <v>3.6743630170271171</v>
      </c>
      <c r="L167" s="30">
        <v>3.9712785142667366</v>
      </c>
      <c r="M167" s="30">
        <v>3.9746928210035692</v>
      </c>
      <c r="N167" s="30">
        <v>3.7996334164752406</v>
      </c>
      <c r="O167" s="30">
        <v>3.0574014162301828</v>
      </c>
      <c r="P167" s="30">
        <v>3.1841923285990399</v>
      </c>
      <c r="Q167" s="30">
        <v>2.9266476165171338</v>
      </c>
      <c r="R167" s="30">
        <v>2.7540976071722882</v>
      </c>
      <c r="S167" s="30">
        <v>2.6385950157052589</v>
      </c>
      <c r="T167" s="30">
        <v>2.4959948894578439</v>
      </c>
      <c r="U167" s="30">
        <v>2.6566614207680797</v>
      </c>
      <c r="V167" s="30">
        <v>2.4933253090773988</v>
      </c>
      <c r="W167" s="30">
        <v>2.3761382037495329</v>
      </c>
      <c r="X167" s="30">
        <v>2.6542721697084373</v>
      </c>
      <c r="Y167" s="30">
        <v>2.9201998086029914</v>
      </c>
      <c r="Z167" s="30">
        <v>3.3503084108731755</v>
      </c>
      <c r="AA167" s="30">
        <v>3.1171447560733707</v>
      </c>
      <c r="AB167" s="30">
        <v>2.908179105936747</v>
      </c>
      <c r="AC167" s="30">
        <v>3.0117338034945602</v>
      </c>
      <c r="AD167" s="30">
        <v>3.4813357205490942</v>
      </c>
      <c r="AE167" s="30">
        <v>3.4430753243568168</v>
      </c>
      <c r="AF167" s="30">
        <v>2.9558193210595785</v>
      </c>
      <c r="AG167" s="30">
        <v>2.4675921866890871</v>
      </c>
      <c r="AH167" s="30">
        <v>2.5750228729162972</v>
      </c>
      <c r="AI167" s="30">
        <v>2.7362401694277336</v>
      </c>
      <c r="AJ167" s="30">
        <v>2.3394556065606817</v>
      </c>
      <c r="AK167" s="30">
        <v>2.2052668164474687</v>
      </c>
      <c r="AL167" s="30">
        <v>2.1519888600696113</v>
      </c>
      <c r="AM167" s="30">
        <v>2.100192428411586</v>
      </c>
      <c r="AN167" s="30">
        <v>1.6992324694213026</v>
      </c>
      <c r="AO167" s="30">
        <v>1.6041221550166234</v>
      </c>
      <c r="AP167" s="32">
        <v>1.1843482456731258</v>
      </c>
      <c r="AQ167" s="32">
        <v>0.91357811138698108</v>
      </c>
    </row>
    <row r="168" spans="9:44" s="2" customFormat="1"/>
    <row r="169" spans="9:44" s="2" customFormat="1">
      <c r="AN169" s="70"/>
      <c r="AO169" s="70"/>
      <c r="AP169" s="70"/>
      <c r="AQ169" s="70"/>
    </row>
    <row r="170" spans="9:44" s="2" customFormat="1">
      <c r="AN170" s="71"/>
      <c r="AO170" s="71"/>
      <c r="AP170" s="71"/>
      <c r="AQ170" s="71"/>
    </row>
    <row r="171" spans="9:44" s="2" customFormat="1">
      <c r="AN171" s="56"/>
      <c r="AO171" s="56"/>
      <c r="AP171" s="56"/>
      <c r="AQ171" s="56"/>
    </row>
    <row r="172" spans="9:44" s="2" customFormat="1">
      <c r="AN172" s="56"/>
      <c r="AO172" s="56"/>
      <c r="AP172" s="56"/>
      <c r="AQ172" s="56"/>
    </row>
    <row r="173" spans="9:44" s="2" customFormat="1">
      <c r="AN173" s="56"/>
      <c r="AO173" s="56"/>
      <c r="AP173" s="78"/>
      <c r="AQ173" s="50"/>
    </row>
    <row r="174" spans="9:44" s="2" customFormat="1">
      <c r="AN174" s="56"/>
      <c r="AO174" s="56"/>
      <c r="AP174" s="56"/>
      <c r="AQ174" s="56"/>
    </row>
    <row r="175" spans="9:44" s="2" customFormat="1">
      <c r="AN175" s="56"/>
      <c r="AO175" s="56"/>
      <c r="AP175" s="56"/>
      <c r="AQ175" s="56"/>
    </row>
    <row r="176" spans="9:44" s="2" customFormat="1">
      <c r="AN176" s="56"/>
      <c r="AO176" s="56"/>
      <c r="AP176" s="56"/>
      <c r="AQ176" s="50"/>
    </row>
    <row r="177" spans="1:35" s="2" customFormat="1"/>
    <row r="178" spans="1:35" s="2" customFormat="1"/>
    <row r="179" spans="1:35" s="2" customFormat="1"/>
    <row r="180" spans="1:35" s="2" customFormat="1"/>
    <row r="181" spans="1:35" s="2" customFormat="1"/>
    <row r="182" spans="1:35" s="2" customFormat="1"/>
    <row r="183" spans="1:35" s="2" customFormat="1"/>
    <row r="184" spans="1:35" s="5" customFormat="1">
      <c r="A184" s="4" t="s">
        <v>82</v>
      </c>
      <c r="B184" s="5" t="s">
        <v>83</v>
      </c>
    </row>
    <row r="185" spans="1:35" s="29" customFormat="1"/>
    <row r="186" spans="1:35" s="29" customFormat="1"/>
    <row r="187" spans="1:35" s="29" customFormat="1">
      <c r="I187" s="52" t="s">
        <v>201</v>
      </c>
      <c r="W187" s="141"/>
    </row>
    <row r="188" spans="1:35" s="29" customFormat="1">
      <c r="I188" s="10"/>
      <c r="J188" s="28">
        <v>2010</v>
      </c>
      <c r="K188" s="28">
        <v>2011</v>
      </c>
      <c r="L188" s="28">
        <v>2012</v>
      </c>
      <c r="M188" s="28">
        <v>2013</v>
      </c>
      <c r="N188" s="28">
        <v>2014</v>
      </c>
      <c r="O188" s="28">
        <v>2015</v>
      </c>
      <c r="P188" s="28">
        <v>2016</v>
      </c>
      <c r="Q188" s="28">
        <v>2017</v>
      </c>
      <c r="R188" s="28">
        <v>2018</v>
      </c>
      <c r="S188" s="28">
        <v>2019</v>
      </c>
      <c r="T188" s="28">
        <v>2020</v>
      </c>
      <c r="U188" s="28">
        <v>2021</v>
      </c>
      <c r="V188" s="28">
        <v>2022</v>
      </c>
      <c r="W188" s="28">
        <v>2023</v>
      </c>
      <c r="X188" s="28">
        <v>2024</v>
      </c>
      <c r="Y188" s="28">
        <v>2025</v>
      </c>
      <c r="Z188" s="28">
        <v>2026</v>
      </c>
      <c r="AA188" s="28">
        <v>2027</v>
      </c>
      <c r="AB188" s="28">
        <v>2028</v>
      </c>
      <c r="AC188" s="28">
        <v>2029</v>
      </c>
      <c r="AD188" s="28">
        <v>2030</v>
      </c>
    </row>
    <row r="189" spans="1:35" s="29" customFormat="1">
      <c r="I189" t="s">
        <v>252</v>
      </c>
      <c r="J189" s="8">
        <f t="shared" ref="J189:W189" si="8">SUM(J200,J201,J203)/1000</f>
        <v>8.8785674651053874</v>
      </c>
      <c r="K189" s="8">
        <f t="shared" si="8"/>
        <v>8.7338961006913607</v>
      </c>
      <c r="L189" s="8">
        <f t="shared" si="8"/>
        <v>8.5711045423634005</v>
      </c>
      <c r="M189" s="8">
        <f t="shared" si="8"/>
        <v>8.5010558437111357</v>
      </c>
      <c r="N189" s="8">
        <f t="shared" si="8"/>
        <v>8.6927578565637607</v>
      </c>
      <c r="O189" s="8">
        <f t="shared" si="8"/>
        <v>9.0012597099450353</v>
      </c>
      <c r="P189" s="8">
        <f t="shared" si="8"/>
        <v>9.2095829559020359</v>
      </c>
      <c r="Q189" s="8">
        <f t="shared" si="8"/>
        <v>9.6800092176840433</v>
      </c>
      <c r="R189" s="8">
        <f t="shared" si="8"/>
        <v>9.7684356927962455</v>
      </c>
      <c r="S189" s="8">
        <f t="shared" si="8"/>
        <v>9.5332067729535375</v>
      </c>
      <c r="T189" s="8">
        <f t="shared" si="8"/>
        <v>8.569038779302879</v>
      </c>
      <c r="U189" s="8">
        <f t="shared" si="8"/>
        <v>8.8541028166284104</v>
      </c>
      <c r="V189" s="8">
        <f t="shared" si="8"/>
        <v>8.5958246051417824</v>
      </c>
      <c r="W189" s="8">
        <f t="shared" si="8"/>
        <v>8.7898479045374387</v>
      </c>
      <c r="X189"/>
      <c r="Y189"/>
      <c r="Z189"/>
      <c r="AA189"/>
      <c r="AB189"/>
      <c r="AC189"/>
      <c r="AD189"/>
    </row>
    <row r="190" spans="1:35" s="29" customFormat="1">
      <c r="I190" t="s">
        <v>253</v>
      </c>
      <c r="J190" s="58">
        <f t="shared" ref="J190:W190" si="9">(J202+J204+J205)/1000</f>
        <v>3.445410538281414</v>
      </c>
      <c r="K190" s="58">
        <f t="shared" si="9"/>
        <v>3.552960530512876</v>
      </c>
      <c r="L190" s="58">
        <f t="shared" si="9"/>
        <v>3.5576237945348175</v>
      </c>
      <c r="M190" s="58">
        <f t="shared" si="9"/>
        <v>3.6574167666511097</v>
      </c>
      <c r="N190" s="58">
        <f t="shared" si="9"/>
        <v>3.7730103482168418</v>
      </c>
      <c r="O190" s="58">
        <f t="shared" si="9"/>
        <v>3.9041936799384986</v>
      </c>
      <c r="P190" s="58">
        <f t="shared" si="9"/>
        <v>3.7276714473012418</v>
      </c>
      <c r="Q190" s="58">
        <f t="shared" si="9"/>
        <v>4.0820974541717607</v>
      </c>
      <c r="R190" s="58">
        <f t="shared" si="9"/>
        <v>4.2343877545793509</v>
      </c>
      <c r="S190" s="58">
        <f t="shared" si="9"/>
        <v>4.0470713097720381</v>
      </c>
      <c r="T190" s="58">
        <f>(T202+T204+T205)/1000</f>
        <v>3.8713082142267292</v>
      </c>
      <c r="U190" s="58">
        <f t="shared" si="9"/>
        <v>4.1268967716383607</v>
      </c>
      <c r="V190" s="58">
        <f t="shared" si="9"/>
        <v>4.0284253036172277</v>
      </c>
      <c r="W190" s="58">
        <f t="shared" si="9"/>
        <v>4.0625317361781415</v>
      </c>
      <c r="X190"/>
      <c r="Y190"/>
      <c r="Z190"/>
      <c r="AA190"/>
      <c r="AB190"/>
      <c r="AC190"/>
      <c r="AD190"/>
    </row>
    <row r="191" spans="1:35" s="29" customFormat="1">
      <c r="I191" t="s">
        <v>195</v>
      </c>
      <c r="J191" s="58">
        <f t="shared" ref="J191:W191" si="10">J199/1000</f>
        <v>0.96388411066490876</v>
      </c>
      <c r="K191" s="58">
        <f t="shared" si="10"/>
        <v>0.98832040891665662</v>
      </c>
      <c r="L191" s="58">
        <f t="shared" si="10"/>
        <v>0.81978496580547777</v>
      </c>
      <c r="M191" s="58">
        <f t="shared" si="10"/>
        <v>0.86282467250827</v>
      </c>
      <c r="N191" s="58">
        <f t="shared" si="10"/>
        <v>0.81738415400675501</v>
      </c>
      <c r="O191" s="58">
        <f t="shared" si="10"/>
        <v>0.85563061889544167</v>
      </c>
      <c r="P191" s="58">
        <f t="shared" si="10"/>
        <v>0.9254983707579082</v>
      </c>
      <c r="Q191" s="58">
        <f t="shared" si="10"/>
        <v>0.99586406511407932</v>
      </c>
      <c r="R191" s="58">
        <f t="shared" si="10"/>
        <v>1.0780206784097528</v>
      </c>
      <c r="S191" s="58">
        <f t="shared" si="10"/>
        <v>1.0241488650473418</v>
      </c>
      <c r="T191" s="58">
        <f t="shared" si="10"/>
        <v>0.70912593875709762</v>
      </c>
      <c r="U191" s="58">
        <f t="shared" si="10"/>
        <v>0.82383608642477602</v>
      </c>
      <c r="V191" s="58">
        <f t="shared" si="10"/>
        <v>1.023525600662534</v>
      </c>
      <c r="W191" s="58">
        <f t="shared" si="10"/>
        <v>1.2686881663915288</v>
      </c>
      <c r="X191"/>
      <c r="Y191"/>
      <c r="Z191"/>
      <c r="AA191"/>
      <c r="AB191"/>
      <c r="AC191"/>
      <c r="AD191"/>
      <c r="AE191" s="144"/>
      <c r="AF191" s="144"/>
      <c r="AG191" s="141"/>
      <c r="AH191" s="64"/>
      <c r="AI191" s="58"/>
    </row>
    <row r="192" spans="1:35" s="29" customFormat="1">
      <c r="I192" s="16" t="s">
        <v>219</v>
      </c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73"/>
      <c r="V192" s="73">
        <v>13.684400000000002</v>
      </c>
      <c r="W192" s="73">
        <v>13.9255</v>
      </c>
      <c r="X192" s="8">
        <v>13.882900000000001</v>
      </c>
      <c r="Y192"/>
      <c r="Z192"/>
      <c r="AA192"/>
      <c r="AB192"/>
      <c r="AC192"/>
      <c r="AD192"/>
    </row>
    <row r="193" spans="1:30" s="29" customFormat="1">
      <c r="I193" s="16" t="s">
        <v>254</v>
      </c>
      <c r="K193"/>
      <c r="L193"/>
      <c r="M193"/>
      <c r="N193"/>
      <c r="O193"/>
      <c r="P193"/>
      <c r="Q193"/>
      <c r="R193"/>
      <c r="S193"/>
      <c r="T193" s="8"/>
      <c r="U193" s="8"/>
      <c r="V193" s="8">
        <v>13.684428618948971</v>
      </c>
      <c r="W193" s="8">
        <v>14.322391900423151</v>
      </c>
      <c r="X193" s="8">
        <v>14.324939761410242</v>
      </c>
      <c r="Y193" s="8">
        <v>14.31780470662593</v>
      </c>
      <c r="Z193" s="8">
        <v>14.265724646237954</v>
      </c>
      <c r="AA193" s="8">
        <v>14.160752676811388</v>
      </c>
      <c r="AB193" s="8">
        <v>13.999450981563212</v>
      </c>
      <c r="AC193" s="8">
        <v>13.848929881369118</v>
      </c>
      <c r="AD193" s="8">
        <v>13.685207202809144</v>
      </c>
    </row>
    <row r="194" spans="1:30" s="29" customFormat="1">
      <c r="U194" s="158"/>
      <c r="V194" s="152"/>
      <c r="W194" s="159"/>
      <c r="X194" s="152"/>
    </row>
    <row r="195" spans="1:30" s="29" customFormat="1">
      <c r="U195" s="152"/>
      <c r="V195" s="152"/>
      <c r="W195" s="159"/>
      <c r="X195" s="160"/>
      <c r="Y195" s="58"/>
      <c r="Z195" s="58"/>
      <c r="AA195" s="58"/>
      <c r="AB195" s="58"/>
      <c r="AC195" s="58"/>
      <c r="AD195" s="58"/>
    </row>
    <row r="196" spans="1:30" s="29" customFormat="1">
      <c r="U196" s="152"/>
      <c r="V196" s="152"/>
      <c r="W196" s="159"/>
      <c r="X196" s="160"/>
    </row>
    <row r="197" spans="1:30" s="29" customFormat="1">
      <c r="V197" s="58"/>
      <c r="W197" s="144"/>
    </row>
    <row r="198" spans="1:30" s="29" customFormat="1">
      <c r="J198" s="28">
        <v>2010</v>
      </c>
      <c r="K198" s="28">
        <v>2011</v>
      </c>
      <c r="L198" s="28">
        <v>2012</v>
      </c>
      <c r="M198" s="28">
        <v>2013</v>
      </c>
      <c r="N198" s="28">
        <v>2014</v>
      </c>
      <c r="O198" s="28">
        <v>2015</v>
      </c>
      <c r="P198" s="28">
        <v>2016</v>
      </c>
      <c r="Q198" s="28">
        <v>2017</v>
      </c>
      <c r="R198" s="28">
        <v>2018</v>
      </c>
      <c r="S198" s="28">
        <v>2019</v>
      </c>
      <c r="T198" s="28">
        <v>2020</v>
      </c>
      <c r="U198" s="28">
        <v>2021</v>
      </c>
      <c r="V198" s="28">
        <v>2022</v>
      </c>
      <c r="W198" s="28">
        <v>2023</v>
      </c>
    </row>
    <row r="199" spans="1:30" s="29" customFormat="1">
      <c r="I199" s="74" t="s">
        <v>255</v>
      </c>
      <c r="J199" s="58">
        <v>963.8841106649088</v>
      </c>
      <c r="K199" s="58">
        <v>988.32040891665667</v>
      </c>
      <c r="L199" s="58">
        <v>819.78496580547778</v>
      </c>
      <c r="M199" s="58">
        <v>862.82467250826994</v>
      </c>
      <c r="N199" s="58">
        <v>817.38415400675501</v>
      </c>
      <c r="O199" s="58">
        <v>855.63061889544167</v>
      </c>
      <c r="P199" s="58">
        <v>925.49837075790822</v>
      </c>
      <c r="Q199" s="58">
        <v>995.86406511407927</v>
      </c>
      <c r="R199" s="58">
        <v>1078.0206784097527</v>
      </c>
      <c r="S199" s="58">
        <v>1024.1488650473418</v>
      </c>
      <c r="T199" s="58">
        <v>709.12593875709763</v>
      </c>
      <c r="U199" s="58">
        <v>823.836086424776</v>
      </c>
      <c r="V199" s="58">
        <v>1023.5256006625339</v>
      </c>
      <c r="W199" s="58">
        <v>1268.6881663915287</v>
      </c>
      <c r="X199" s="58"/>
    </row>
    <row r="200" spans="1:30" s="29" customFormat="1">
      <c r="I200" s="74" t="s">
        <v>256</v>
      </c>
      <c r="J200" s="58">
        <v>6962.3130703972165</v>
      </c>
      <c r="K200" s="58">
        <v>6797.1119778779921</v>
      </c>
      <c r="L200" s="58">
        <v>6627.290966305959</v>
      </c>
      <c r="M200" s="58">
        <v>6534.7604855665677</v>
      </c>
      <c r="N200" s="58">
        <v>6629.1722337297952</v>
      </c>
      <c r="O200" s="58">
        <v>6820.9580920941708</v>
      </c>
      <c r="P200" s="58">
        <v>6942.8989227277161</v>
      </c>
      <c r="Q200" s="58">
        <v>7158.3051991983029</v>
      </c>
      <c r="R200" s="58">
        <v>7101.8373663944594</v>
      </c>
      <c r="S200" s="58">
        <v>6967.2852396234657</v>
      </c>
      <c r="T200" s="58">
        <v>6080.220920307439</v>
      </c>
      <c r="U200" s="58">
        <v>6203.3533250990158</v>
      </c>
      <c r="V200" s="58">
        <v>5906.2796510523031</v>
      </c>
      <c r="W200" s="58">
        <v>6038.9297099500909</v>
      </c>
    </row>
    <row r="201" spans="1:30" s="29" customFormat="1">
      <c r="I201" s="74" t="s">
        <v>257</v>
      </c>
      <c r="J201" s="58">
        <v>1870.4957554222974</v>
      </c>
      <c r="K201" s="58">
        <v>1892.5957888243895</v>
      </c>
      <c r="L201" s="58">
        <v>1900.5848651240381</v>
      </c>
      <c r="M201" s="58">
        <v>1922.8199031569279</v>
      </c>
      <c r="N201" s="58">
        <v>2019.4931472067792</v>
      </c>
      <c r="O201" s="58">
        <v>2135.0587914211642</v>
      </c>
      <c r="P201" s="58">
        <v>2220.7722899670307</v>
      </c>
      <c r="Q201" s="58">
        <v>2475.0275808237184</v>
      </c>
      <c r="R201" s="58">
        <v>2619.0155658931617</v>
      </c>
      <c r="S201" s="58">
        <v>2516.8282175931299</v>
      </c>
      <c r="T201" s="58">
        <v>2444.0570559792964</v>
      </c>
      <c r="U201" s="58">
        <v>2605.9806880686519</v>
      </c>
      <c r="V201" s="58">
        <v>2648.0978844727192</v>
      </c>
      <c r="W201" s="58">
        <v>2710.2280025675623</v>
      </c>
    </row>
    <row r="202" spans="1:30" s="29" customFormat="1">
      <c r="I202" s="74" t="s">
        <v>258</v>
      </c>
      <c r="J202" s="58">
        <v>3009.775876460064</v>
      </c>
      <c r="K202" s="58">
        <v>3088.694780550999</v>
      </c>
      <c r="L202" s="58">
        <v>3091.6543039654202</v>
      </c>
      <c r="M202" s="58">
        <v>3103.3314861454533</v>
      </c>
      <c r="N202" s="58">
        <v>3244.0465644075362</v>
      </c>
      <c r="O202" s="58">
        <v>3327.3343274611061</v>
      </c>
      <c r="P202" s="58">
        <v>3315.8126892305845</v>
      </c>
      <c r="Q202" s="58">
        <v>3688.3832499986438</v>
      </c>
      <c r="R202" s="58">
        <v>3836.5171357051267</v>
      </c>
      <c r="S202" s="58">
        <v>3574.9153133391096</v>
      </c>
      <c r="T202" s="58">
        <v>3472.2170411076318</v>
      </c>
      <c r="U202" s="58">
        <v>3770.9537946544401</v>
      </c>
      <c r="V202" s="58">
        <v>3770.1982793116404</v>
      </c>
      <c r="W202" s="58">
        <v>3809.9044515436431</v>
      </c>
    </row>
    <row r="203" spans="1:30" s="29" customFormat="1">
      <c r="I203" s="74" t="s">
        <v>259</v>
      </c>
      <c r="J203" s="58">
        <v>45.758639285874501</v>
      </c>
      <c r="K203" s="58">
        <v>44.188333988978599</v>
      </c>
      <c r="L203" s="58">
        <v>43.228710933402603</v>
      </c>
      <c r="M203" s="58">
        <v>43.475454987639409</v>
      </c>
      <c r="N203" s="58">
        <v>44.092475627187397</v>
      </c>
      <c r="O203" s="58">
        <v>45.242826429701097</v>
      </c>
      <c r="P203" s="58">
        <v>45.911743207291302</v>
      </c>
      <c r="Q203" s="58">
        <v>46.6764376620212</v>
      </c>
      <c r="R203" s="58">
        <v>47.582760508625299</v>
      </c>
      <c r="S203" s="58">
        <v>49.093315736942003</v>
      </c>
      <c r="T203" s="58">
        <v>44.760803016142297</v>
      </c>
      <c r="U203" s="58">
        <v>44.768803460742824</v>
      </c>
      <c r="V203" s="58">
        <v>41.447069616760395</v>
      </c>
      <c r="W203" s="58">
        <v>40.690192019784796</v>
      </c>
    </row>
    <row r="204" spans="1:30" s="29" customFormat="1">
      <c r="I204" s="74" t="s">
        <v>260</v>
      </c>
      <c r="J204" s="58">
        <v>157.34763422511253</v>
      </c>
      <c r="K204" s="58">
        <v>168.06655740211977</v>
      </c>
      <c r="L204" s="58">
        <v>169.17053680179527</v>
      </c>
      <c r="M204" s="58">
        <v>162.68203098011162</v>
      </c>
      <c r="N204" s="58">
        <v>157.28216249268047</v>
      </c>
      <c r="O204" s="58">
        <v>153.30692443419204</v>
      </c>
      <c r="P204" s="58">
        <v>142.83208796787255</v>
      </c>
      <c r="Q204" s="58">
        <v>122.99786617904167</v>
      </c>
      <c r="R204" s="58">
        <v>133.66299909903921</v>
      </c>
      <c r="S204" s="58">
        <v>140.05194614171768</v>
      </c>
      <c r="T204" s="58">
        <v>124.76527798979336</v>
      </c>
      <c r="U204" s="58">
        <v>129.96001508527473</v>
      </c>
      <c r="V204" s="58">
        <v>127.3832752671583</v>
      </c>
      <c r="W204" s="58">
        <v>119.67703530203073</v>
      </c>
    </row>
    <row r="205" spans="1:30" s="29" customFormat="1">
      <c r="I205" s="74" t="s">
        <v>261</v>
      </c>
      <c r="J205" s="58">
        <v>278.28702759623798</v>
      </c>
      <c r="K205" s="58">
        <v>296.19919255975765</v>
      </c>
      <c r="L205" s="58">
        <v>296.79895376760192</v>
      </c>
      <c r="M205" s="58">
        <v>391.40324952554505</v>
      </c>
      <c r="N205" s="58">
        <v>371.68162131662547</v>
      </c>
      <c r="O205" s="58">
        <v>423.55242804320051</v>
      </c>
      <c r="P205" s="58">
        <v>269.02667010278424</v>
      </c>
      <c r="Q205" s="58">
        <v>270.71633799407527</v>
      </c>
      <c r="R205" s="58">
        <v>264.20761977518561</v>
      </c>
      <c r="S205" s="58">
        <v>332.1040502912104</v>
      </c>
      <c r="T205" s="58">
        <v>274.325895129304</v>
      </c>
      <c r="U205" s="58">
        <v>225.98296189864524</v>
      </c>
      <c r="V205" s="58">
        <v>130.84374903842917</v>
      </c>
      <c r="W205" s="58">
        <v>132.95024933246791</v>
      </c>
    </row>
    <row r="206" spans="1:30" s="29" customFormat="1"/>
    <row r="207" spans="1:30" s="29" customFormat="1"/>
    <row r="208" spans="1:30" s="5" customFormat="1">
      <c r="A208" s="4" t="s">
        <v>84</v>
      </c>
      <c r="B208" s="5" t="s">
        <v>85</v>
      </c>
    </row>
    <row r="209" spans="9:25" s="2" customFormat="1"/>
    <row r="210" spans="9:25" s="2" customFormat="1">
      <c r="I210" s="1" t="s">
        <v>201</v>
      </c>
    </row>
    <row r="211" spans="9:25" s="2" customFormat="1">
      <c r="I211" s="10"/>
      <c r="J211" s="28">
        <v>2010</v>
      </c>
      <c r="K211" s="28">
        <v>2011</v>
      </c>
      <c r="L211" s="28">
        <v>2012</v>
      </c>
      <c r="M211" s="28">
        <v>2013</v>
      </c>
      <c r="N211" s="28">
        <v>2014</v>
      </c>
      <c r="O211" s="28">
        <v>2015</v>
      </c>
      <c r="P211" s="28">
        <v>2016</v>
      </c>
      <c r="Q211" s="28">
        <v>2017</v>
      </c>
      <c r="R211" s="28">
        <v>2018</v>
      </c>
      <c r="S211" s="28">
        <v>2019</v>
      </c>
      <c r="T211" s="28">
        <v>2020</v>
      </c>
      <c r="U211" s="28">
        <v>2021</v>
      </c>
      <c r="V211" s="28">
        <v>2022</v>
      </c>
      <c r="W211" s="28">
        <v>2023</v>
      </c>
    </row>
    <row r="212" spans="9:25" s="2" customFormat="1">
      <c r="I212" s="16" t="s">
        <v>262</v>
      </c>
      <c r="J212" s="8">
        <v>6.9623130703972169</v>
      </c>
      <c r="K212" s="8">
        <v>6.797111977877992</v>
      </c>
      <c r="L212" s="8">
        <v>6.6272909663059592</v>
      </c>
      <c r="M212" s="8">
        <v>6.5347604855665677</v>
      </c>
      <c r="N212" s="8">
        <v>6.6291722337297951</v>
      </c>
      <c r="O212" s="8">
        <v>6.8209580920941706</v>
      </c>
      <c r="P212" s="8">
        <v>6.942898922727716</v>
      </c>
      <c r="Q212" s="8">
        <v>7.1583051991983027</v>
      </c>
      <c r="R212" s="8">
        <v>7.1018373663944594</v>
      </c>
      <c r="S212" s="8">
        <v>6.9672852396234655</v>
      </c>
      <c r="T212" s="8">
        <v>6.0802209203074389</v>
      </c>
      <c r="U212" s="8">
        <v>6.203353325099016</v>
      </c>
      <c r="V212" s="8">
        <v>5.9062796510523032</v>
      </c>
      <c r="W212" s="8">
        <v>6.0389297099500912</v>
      </c>
      <c r="Y212" s="78"/>
    </row>
    <row r="213" spans="9:25" s="2" customFormat="1">
      <c r="I213" s="16" t="s">
        <v>263</v>
      </c>
      <c r="J213" s="8">
        <v>1.8704957554222974</v>
      </c>
      <c r="K213" s="8">
        <v>1.8925957888243894</v>
      </c>
      <c r="L213" s="8">
        <v>1.900584865124038</v>
      </c>
      <c r="M213" s="8">
        <v>1.922819903156928</v>
      </c>
      <c r="N213" s="8">
        <v>2.0194931472067794</v>
      </c>
      <c r="O213" s="8">
        <v>2.1350587914211641</v>
      </c>
      <c r="P213" s="8">
        <v>2.2207722899670306</v>
      </c>
      <c r="Q213" s="8">
        <v>2.4750275808237183</v>
      </c>
      <c r="R213" s="8">
        <v>2.6190155658931618</v>
      </c>
      <c r="S213" s="8">
        <v>2.51682821759313</v>
      </c>
      <c r="T213" s="8">
        <v>2.4440570559792962</v>
      </c>
      <c r="U213" s="8">
        <v>2.605980688068652</v>
      </c>
      <c r="V213" s="8">
        <v>2.6480978844727194</v>
      </c>
      <c r="W213" s="8">
        <v>2.7102280025675625</v>
      </c>
      <c r="Y213" s="78"/>
    </row>
    <row r="214" spans="9:25" s="2" customFormat="1">
      <c r="I214" s="16" t="s">
        <v>264</v>
      </c>
      <c r="J214" s="8">
        <v>4.5758639285874501E-2</v>
      </c>
      <c r="K214" s="8">
        <v>4.4188333988978597E-2</v>
      </c>
      <c r="L214" s="8">
        <v>4.3228710933402602E-2</v>
      </c>
      <c r="M214" s="8">
        <v>4.3475454987639411E-2</v>
      </c>
      <c r="N214" s="8">
        <v>4.4092475627187398E-2</v>
      </c>
      <c r="O214" s="8">
        <v>4.5242826429701094E-2</v>
      </c>
      <c r="P214" s="8">
        <v>4.59117432072913E-2</v>
      </c>
      <c r="Q214" s="8">
        <v>4.6676437662021203E-2</v>
      </c>
      <c r="R214" s="8">
        <v>4.7582760508625296E-2</v>
      </c>
      <c r="S214" s="8">
        <v>4.9093315736942006E-2</v>
      </c>
      <c r="T214" s="8">
        <v>4.4760803016142298E-2</v>
      </c>
      <c r="U214" s="8">
        <v>4.4768803460742822E-2</v>
      </c>
      <c r="V214" s="8">
        <v>4.1447069616760396E-2</v>
      </c>
      <c r="W214" s="8">
        <v>4.0690192019784799E-2</v>
      </c>
      <c r="Y214" s="79"/>
    </row>
    <row r="215" spans="9:25" s="2" customFormat="1">
      <c r="I215" s="1" t="s">
        <v>238</v>
      </c>
      <c r="J215" s="81">
        <f t="shared" ref="J215:V215" si="11">SUM(J212:J214)</f>
        <v>8.8785674651053892</v>
      </c>
      <c r="K215" s="81">
        <f t="shared" si="11"/>
        <v>8.7338961006913607</v>
      </c>
      <c r="L215" s="81">
        <f t="shared" si="11"/>
        <v>8.5711045423633987</v>
      </c>
      <c r="M215" s="81">
        <f t="shared" si="11"/>
        <v>8.5010558437111357</v>
      </c>
      <c r="N215" s="81">
        <f t="shared" si="11"/>
        <v>8.6927578565637607</v>
      </c>
      <c r="O215" s="81">
        <f t="shared" si="11"/>
        <v>9.0012597099450371</v>
      </c>
      <c r="P215" s="81">
        <f t="shared" si="11"/>
        <v>9.2095829559020377</v>
      </c>
      <c r="Q215" s="81">
        <f t="shared" si="11"/>
        <v>9.6800092176840433</v>
      </c>
      <c r="R215" s="81">
        <f t="shared" si="11"/>
        <v>9.7684356927962455</v>
      </c>
      <c r="S215" s="81">
        <f t="shared" si="11"/>
        <v>9.5332067729535375</v>
      </c>
      <c r="T215" s="81">
        <f t="shared" si="11"/>
        <v>8.5690387793028773</v>
      </c>
      <c r="U215" s="81">
        <f t="shared" si="11"/>
        <v>8.8541028166284104</v>
      </c>
      <c r="V215" s="81">
        <f t="shared" si="11"/>
        <v>8.5958246051417824</v>
      </c>
      <c r="W215" s="81">
        <f>SUM(W212:W214)</f>
        <v>8.7898479045374387</v>
      </c>
    </row>
    <row r="216" spans="9:25" s="2" customFormat="1">
      <c r="V216" s="79"/>
      <c r="W216" s="79"/>
    </row>
    <row r="217" spans="9:25" s="2" customFormat="1">
      <c r="V217" s="50"/>
      <c r="W217" s="50"/>
    </row>
    <row r="218" spans="9:25" s="2" customFormat="1"/>
    <row r="219" spans="9:25" s="2" customFormat="1">
      <c r="W219" s="78"/>
      <c r="X219" s="50"/>
    </row>
    <row r="220" spans="9:25" s="2" customFormat="1">
      <c r="W220" s="78"/>
      <c r="X220" s="50"/>
    </row>
    <row r="221" spans="9:25" s="2" customFormat="1">
      <c r="W221" s="78"/>
      <c r="X221" s="50"/>
    </row>
    <row r="222" spans="9:25" s="2" customFormat="1">
      <c r="W222" s="78"/>
      <c r="X222" s="50"/>
    </row>
    <row r="223" spans="9:25" s="2" customFormat="1"/>
    <row r="224" spans="9:25" s="2" customFormat="1"/>
    <row r="225" spans="1:34" s="2" customFormat="1"/>
    <row r="226" spans="1:34" s="2" customFormat="1"/>
    <row r="227" spans="1:34" s="2" customFormat="1"/>
    <row r="228" spans="1:34" s="2" customFormat="1"/>
    <row r="229" spans="1:34" s="5" customFormat="1">
      <c r="A229" s="4" t="s">
        <v>86</v>
      </c>
      <c r="B229" s="5" t="s">
        <v>87</v>
      </c>
    </row>
    <row r="230" spans="1:34" s="2" customFormat="1"/>
    <row r="231" spans="1:34" s="2" customFormat="1">
      <c r="I231" s="1" t="s">
        <v>201</v>
      </c>
    </row>
    <row r="232" spans="1:34" s="2" customFormat="1">
      <c r="J232" s="28">
        <v>2001</v>
      </c>
      <c r="K232" s="28">
        <v>2002</v>
      </c>
      <c r="L232" s="28">
        <v>2003</v>
      </c>
      <c r="M232" s="28">
        <v>2004</v>
      </c>
      <c r="N232" s="28">
        <v>2005</v>
      </c>
      <c r="O232" s="28">
        <v>2006</v>
      </c>
      <c r="P232" s="28">
        <v>2007</v>
      </c>
      <c r="Q232" s="28">
        <v>2008</v>
      </c>
      <c r="R232" s="28">
        <v>2009</v>
      </c>
      <c r="S232" s="28">
        <v>2010</v>
      </c>
      <c r="T232" s="28">
        <v>2011</v>
      </c>
      <c r="U232" s="28">
        <v>2012</v>
      </c>
      <c r="V232" s="28">
        <v>2013</v>
      </c>
      <c r="W232" s="28">
        <v>2014</v>
      </c>
      <c r="X232" s="28">
        <v>2015</v>
      </c>
      <c r="Y232" s="28">
        <v>2016</v>
      </c>
      <c r="Z232" s="28">
        <v>2017</v>
      </c>
      <c r="AA232" s="28">
        <v>2018</v>
      </c>
      <c r="AB232" s="28">
        <v>2019</v>
      </c>
      <c r="AC232" s="28">
        <v>2020</v>
      </c>
      <c r="AD232" s="28">
        <v>2021</v>
      </c>
      <c r="AE232" s="28">
        <v>2022</v>
      </c>
      <c r="AF232" s="28">
        <v>2023</v>
      </c>
    </row>
    <row r="233" spans="1:34" s="2" customFormat="1">
      <c r="I233" s="29" t="s">
        <v>265</v>
      </c>
      <c r="J233" s="8">
        <v>2.1988605493441877</v>
      </c>
      <c r="K233" s="8">
        <v>2.3772284633025844</v>
      </c>
      <c r="L233" s="8">
        <v>2.4382573726513996</v>
      </c>
      <c r="M233" s="8">
        <v>2.4585782702893999</v>
      </c>
      <c r="N233" s="8">
        <v>2.6331663053253975</v>
      </c>
      <c r="O233" s="8">
        <v>2.7135192901198515</v>
      </c>
      <c r="P233" s="8">
        <v>2.8191280182844562</v>
      </c>
      <c r="Q233" s="8">
        <v>2.8839186307402476</v>
      </c>
      <c r="R233" s="8">
        <v>2.8096258609623419</v>
      </c>
      <c r="S233" s="8">
        <v>3.0097758764600639</v>
      </c>
      <c r="T233" s="8">
        <v>3.0886947805509988</v>
      </c>
      <c r="U233" s="8">
        <v>3.0916543039654201</v>
      </c>
      <c r="V233" s="8">
        <v>3.1033314861454531</v>
      </c>
      <c r="W233" s="8">
        <v>3.2440465644075362</v>
      </c>
      <c r="X233" s="8">
        <v>3.3273343274611062</v>
      </c>
      <c r="Y233" s="8">
        <v>3.3158126892305844</v>
      </c>
      <c r="Z233" s="8">
        <v>3.688383249998644</v>
      </c>
      <c r="AA233" s="8">
        <v>3.8365171357051269</v>
      </c>
      <c r="AB233" s="8">
        <v>3.5749153133391096</v>
      </c>
      <c r="AC233" s="8">
        <v>3.4722170411076316</v>
      </c>
      <c r="AD233" s="8">
        <v>3.77095379465444</v>
      </c>
      <c r="AE233" s="8">
        <v>3.7701982793116402</v>
      </c>
      <c r="AF233" s="8">
        <v>3.8099044515436429</v>
      </c>
      <c r="AH233" s="78"/>
    </row>
    <row r="234" spans="1:34" s="2" customFormat="1">
      <c r="I234" s="29" t="s">
        <v>266</v>
      </c>
      <c r="J234" s="8">
        <v>0.21319340150228275</v>
      </c>
      <c r="K234" s="8">
        <v>0.17818571271318071</v>
      </c>
      <c r="L234" s="8">
        <v>0.18631151495030474</v>
      </c>
      <c r="M234" s="8">
        <v>0.19224857962291975</v>
      </c>
      <c r="N234" s="8">
        <v>0.17057502557859405</v>
      </c>
      <c r="O234" s="8">
        <v>0.17281141695027938</v>
      </c>
      <c r="P234" s="8">
        <v>0.17611070371592699</v>
      </c>
      <c r="Q234" s="8">
        <v>0.170439893139961</v>
      </c>
      <c r="R234" s="8">
        <v>0.18024955759999051</v>
      </c>
      <c r="S234" s="8">
        <v>0.15734763422511253</v>
      </c>
      <c r="T234" s="8">
        <v>0.16806655740211976</v>
      </c>
      <c r="U234" s="8">
        <v>0.16917053680179525</v>
      </c>
      <c r="V234" s="8">
        <v>0.16268203098011161</v>
      </c>
      <c r="W234" s="8">
        <v>0.15728216249268048</v>
      </c>
      <c r="X234" s="8">
        <v>0.15330692443419205</v>
      </c>
      <c r="Y234" s="8">
        <v>0.14283208796787256</v>
      </c>
      <c r="Z234" s="8">
        <v>0.12299786617904167</v>
      </c>
      <c r="AA234" s="8">
        <v>0.1336629990990392</v>
      </c>
      <c r="AB234" s="8">
        <v>0.14005194614171768</v>
      </c>
      <c r="AC234" s="8">
        <v>0.12476527798979337</v>
      </c>
      <c r="AD234" s="8">
        <v>0.12996001508527474</v>
      </c>
      <c r="AE234" s="8">
        <v>0.12738327526715829</v>
      </c>
      <c r="AF234" s="8">
        <v>0.11967703530203073</v>
      </c>
      <c r="AH234" s="78"/>
    </row>
    <row r="235" spans="1:34" s="2" customFormat="1">
      <c r="I235" s="29" t="s">
        <v>267</v>
      </c>
      <c r="J235" s="8">
        <v>0.34929274675610628</v>
      </c>
      <c r="K235" s="8">
        <v>0.39787072032807047</v>
      </c>
      <c r="L235" s="8">
        <v>0.40619364936851748</v>
      </c>
      <c r="M235" s="8">
        <v>0.3665996033151161</v>
      </c>
      <c r="N235" s="8">
        <v>0.42819361578083037</v>
      </c>
      <c r="O235" s="8">
        <v>0.33811655331685619</v>
      </c>
      <c r="P235" s="8">
        <v>0.36221191562507804</v>
      </c>
      <c r="Q235" s="8">
        <v>0.29183504036299379</v>
      </c>
      <c r="R235" s="8">
        <v>0.29731598117400881</v>
      </c>
      <c r="S235" s="8">
        <v>0.27828702759623797</v>
      </c>
      <c r="T235" s="8">
        <v>0.29619919255975763</v>
      </c>
      <c r="U235" s="8">
        <v>0.2967989537676019</v>
      </c>
      <c r="V235" s="8">
        <v>0.39140324952554506</v>
      </c>
      <c r="W235" s="8">
        <v>0.37168162131662547</v>
      </c>
      <c r="X235" s="8">
        <v>0.42355242804320048</v>
      </c>
      <c r="Y235" s="8">
        <v>0.26902667010278425</v>
      </c>
      <c r="Z235" s="8">
        <v>0.2707163379940753</v>
      </c>
      <c r="AA235" s="8">
        <v>0.26420761977518559</v>
      </c>
      <c r="AB235" s="8">
        <v>0.33210405029121037</v>
      </c>
      <c r="AC235" s="8">
        <v>0.274325895129304</v>
      </c>
      <c r="AD235" s="8">
        <v>0.22598296189864525</v>
      </c>
      <c r="AE235" s="8">
        <v>0.13084374903842916</v>
      </c>
      <c r="AF235" s="8">
        <v>0.13295024933246791</v>
      </c>
      <c r="AH235" s="78"/>
    </row>
    <row r="236" spans="1:34" s="2" customFormat="1">
      <c r="I236" s="1" t="s">
        <v>268</v>
      </c>
      <c r="J236" s="81">
        <f t="shared" ref="J236:AF236" si="12">SUM(J233:J235)</f>
        <v>2.7613466976025771</v>
      </c>
      <c r="K236" s="81">
        <f t="shared" si="12"/>
        <v>2.9532848963438356</v>
      </c>
      <c r="L236" s="81">
        <f t="shared" si="12"/>
        <v>3.0307625369702218</v>
      </c>
      <c r="M236" s="81">
        <f t="shared" si="12"/>
        <v>3.0174264532274355</v>
      </c>
      <c r="N236" s="81">
        <f t="shared" si="12"/>
        <v>3.231934946684822</v>
      </c>
      <c r="O236" s="81">
        <f t="shared" si="12"/>
        <v>3.2244472603869871</v>
      </c>
      <c r="P236" s="81">
        <f t="shared" si="12"/>
        <v>3.3574506376254609</v>
      </c>
      <c r="Q236" s="81">
        <f t="shared" si="12"/>
        <v>3.3461935642432024</v>
      </c>
      <c r="R236" s="81">
        <f t="shared" si="12"/>
        <v>3.2871913997363413</v>
      </c>
      <c r="S236" s="81">
        <f t="shared" si="12"/>
        <v>3.4454105382814144</v>
      </c>
      <c r="T236" s="81">
        <f t="shared" si="12"/>
        <v>3.552960530512876</v>
      </c>
      <c r="U236" s="81">
        <f t="shared" si="12"/>
        <v>3.557623794534817</v>
      </c>
      <c r="V236" s="81">
        <f t="shared" si="12"/>
        <v>3.6574167666511097</v>
      </c>
      <c r="W236" s="81">
        <f t="shared" si="12"/>
        <v>3.7730103482168422</v>
      </c>
      <c r="X236" s="81">
        <f t="shared" si="12"/>
        <v>3.9041936799384986</v>
      </c>
      <c r="Y236" s="81">
        <f t="shared" si="12"/>
        <v>3.7276714473012409</v>
      </c>
      <c r="Z236" s="81">
        <f t="shared" si="12"/>
        <v>4.0820974541717607</v>
      </c>
      <c r="AA236" s="81">
        <f t="shared" si="12"/>
        <v>4.2343877545793518</v>
      </c>
      <c r="AB236" s="81">
        <f t="shared" si="12"/>
        <v>4.0470713097720372</v>
      </c>
      <c r="AC236" s="81">
        <f t="shared" si="12"/>
        <v>3.8713082142267292</v>
      </c>
      <c r="AD236" s="81">
        <f t="shared" si="12"/>
        <v>4.1268967716383598</v>
      </c>
      <c r="AE236" s="81">
        <f t="shared" si="12"/>
        <v>4.0284253036172277</v>
      </c>
      <c r="AF236" s="81">
        <f t="shared" si="12"/>
        <v>4.0625317361781415</v>
      </c>
    </row>
    <row r="237" spans="1:34" s="2" customFormat="1"/>
    <row r="238" spans="1:34" s="2" customFormat="1"/>
    <row r="239" spans="1:34" s="2" customFormat="1">
      <c r="AF239" s="50"/>
      <c r="AG239" s="79"/>
    </row>
    <row r="240" spans="1:34" s="2" customFormat="1"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79"/>
    </row>
    <row r="241" spans="1:45" s="2" customFormat="1"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79"/>
    </row>
    <row r="242" spans="1:45" s="2" customFormat="1"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79"/>
    </row>
    <row r="243" spans="1:45" s="2" customFormat="1"/>
    <row r="244" spans="1:45" s="2" customFormat="1"/>
    <row r="245" spans="1:45" s="2" customFormat="1"/>
    <row r="246" spans="1:45" s="2" customFormat="1"/>
    <row r="247" spans="1:45" s="2" customFormat="1"/>
    <row r="248" spans="1:45" s="2" customFormat="1"/>
    <row r="249" spans="1:45" s="5" customFormat="1">
      <c r="A249" s="4" t="s">
        <v>88</v>
      </c>
      <c r="B249" s="5" t="s">
        <v>89</v>
      </c>
    </row>
    <row r="250" spans="1:45" s="2" customFormat="1"/>
    <row r="251" spans="1:45" s="2" customFormat="1">
      <c r="I251" s="1" t="s">
        <v>201</v>
      </c>
    </row>
    <row r="252" spans="1:45" s="2" customFormat="1">
      <c r="I252" s="14"/>
      <c r="J252" s="33">
        <v>1990</v>
      </c>
      <c r="K252" s="33">
        <v>1991</v>
      </c>
      <c r="L252" s="33">
        <v>1992</v>
      </c>
      <c r="M252" s="33">
        <v>1993</v>
      </c>
      <c r="N252" s="33">
        <v>1994</v>
      </c>
      <c r="O252" s="33">
        <v>1995</v>
      </c>
      <c r="P252" s="33">
        <v>1996</v>
      </c>
      <c r="Q252" s="33">
        <v>1997</v>
      </c>
      <c r="R252" s="33">
        <v>1998</v>
      </c>
      <c r="S252" s="33">
        <v>1999</v>
      </c>
      <c r="T252" s="33">
        <v>2000</v>
      </c>
      <c r="U252" s="33">
        <v>2001</v>
      </c>
      <c r="V252" s="33">
        <v>2002</v>
      </c>
      <c r="W252" s="33">
        <v>2003</v>
      </c>
      <c r="X252" s="33">
        <v>2004</v>
      </c>
      <c r="Y252" s="33">
        <v>2005</v>
      </c>
      <c r="Z252" s="33">
        <v>2006</v>
      </c>
      <c r="AA252" s="33">
        <v>2007</v>
      </c>
      <c r="AB252" s="33">
        <v>2008</v>
      </c>
      <c r="AC252" s="33">
        <v>2009</v>
      </c>
      <c r="AD252" s="33">
        <v>2010</v>
      </c>
      <c r="AE252" s="33">
        <v>2011</v>
      </c>
      <c r="AF252" s="33">
        <v>2012</v>
      </c>
      <c r="AG252" s="33">
        <v>2013</v>
      </c>
      <c r="AH252" s="33">
        <v>2014</v>
      </c>
      <c r="AI252" s="33">
        <v>2015</v>
      </c>
      <c r="AJ252" s="33">
        <v>2016</v>
      </c>
      <c r="AK252" s="33">
        <v>2017</v>
      </c>
      <c r="AL252" s="33">
        <v>2018</v>
      </c>
      <c r="AM252" s="33">
        <v>2019</v>
      </c>
      <c r="AN252" s="33">
        <v>2020</v>
      </c>
      <c r="AO252" s="33">
        <v>2021</v>
      </c>
      <c r="AP252" s="33">
        <v>2022</v>
      </c>
      <c r="AQ252" s="33">
        <v>2023</v>
      </c>
    </row>
    <row r="253" spans="1:45" s="2" customFormat="1">
      <c r="I253" s="12" t="s">
        <v>269</v>
      </c>
      <c r="J253" s="15">
        <v>1.7379575338586077</v>
      </c>
      <c r="K253" s="15">
        <v>1.8107451531904744</v>
      </c>
      <c r="L253" s="15">
        <v>1.8849761802946434</v>
      </c>
      <c r="M253" s="15">
        <v>1.9604964832085925</v>
      </c>
      <c r="N253" s="15">
        <v>1.9434967233302201</v>
      </c>
      <c r="O253" s="15">
        <v>2.0193409730259155</v>
      </c>
      <c r="P253" s="15">
        <v>2.0963989030990207</v>
      </c>
      <c r="Q253" s="15">
        <v>2.1492684528913286</v>
      </c>
      <c r="R253" s="15">
        <v>2.1685043097404435</v>
      </c>
      <c r="S253" s="15">
        <v>2.1885809295396799</v>
      </c>
      <c r="T253" s="15">
        <v>2.2136895780276586</v>
      </c>
      <c r="U253" s="15">
        <v>2.2423653880802239</v>
      </c>
      <c r="V253" s="15">
        <v>2.2756782733189369</v>
      </c>
      <c r="W253" s="15">
        <v>2.2189872733499616</v>
      </c>
      <c r="X253" s="15">
        <v>2.2418507052151004</v>
      </c>
      <c r="Y253" s="15">
        <v>2.231526730664068</v>
      </c>
      <c r="Z253" s="15">
        <v>2.1913358735143658</v>
      </c>
      <c r="AA253" s="15">
        <v>2.1626644116617384</v>
      </c>
      <c r="AB253" s="15">
        <v>2.1205021455655158</v>
      </c>
      <c r="AC253" s="15">
        <v>2.0666511059435382</v>
      </c>
      <c r="AD253" s="15">
        <v>2.0247818569107014</v>
      </c>
      <c r="AE253" s="15">
        <v>1.9295044305305085</v>
      </c>
      <c r="AF253" s="15">
        <v>1.8610972127803072</v>
      </c>
      <c r="AG253" s="15">
        <v>1.8096500635085921</v>
      </c>
      <c r="AH253" s="15">
        <v>1.7617966007865968</v>
      </c>
      <c r="AI253" s="15">
        <v>1.7167284331974932</v>
      </c>
      <c r="AJ253" s="15">
        <v>1.6773062906258815</v>
      </c>
      <c r="AK253" s="15">
        <v>1.6402029477383047</v>
      </c>
      <c r="AL253" s="15">
        <v>1.5922831697823112</v>
      </c>
      <c r="AM253" s="15">
        <v>1.5538634605732788</v>
      </c>
      <c r="AN253" s="15">
        <v>1.5153181527598791</v>
      </c>
      <c r="AO253" s="15">
        <v>1.4703010980441349</v>
      </c>
      <c r="AP253" s="15">
        <v>1.4408824469886352</v>
      </c>
      <c r="AQ253" s="15">
        <v>1.4189890759149208</v>
      </c>
      <c r="AR253" s="50"/>
    </row>
    <row r="254" spans="1:45" s="2" customFormat="1">
      <c r="I254" s="12" t="s">
        <v>270</v>
      </c>
      <c r="J254" s="15">
        <v>0.89247664440541097</v>
      </c>
      <c r="K254" s="15">
        <v>0.9021852772587029</v>
      </c>
      <c r="L254" s="15">
        <v>0.91051401003675414</v>
      </c>
      <c r="M254" s="15">
        <v>0.91712978571817694</v>
      </c>
      <c r="N254" s="15">
        <v>0.92483774996596135</v>
      </c>
      <c r="O254" s="15">
        <v>0.92141253283396185</v>
      </c>
      <c r="P254" s="15">
        <v>0.91813908913291875</v>
      </c>
      <c r="Q254" s="15">
        <v>0.91305864649737234</v>
      </c>
      <c r="R254" s="15">
        <v>0.91352583406044463</v>
      </c>
      <c r="S254" s="15">
        <v>0.91889613188349428</v>
      </c>
      <c r="T254" s="15">
        <v>0.92860828274393592</v>
      </c>
      <c r="U254" s="15">
        <v>0.93473087936040866</v>
      </c>
      <c r="V254" s="15">
        <v>0.93728095451344573</v>
      </c>
      <c r="W254" s="15">
        <v>0.93664671112113507</v>
      </c>
      <c r="X254" s="15">
        <v>0.93259532380871824</v>
      </c>
      <c r="Y254" s="15">
        <v>0.92997067484900031</v>
      </c>
      <c r="Z254" s="15">
        <v>0.9262064801780987</v>
      </c>
      <c r="AA254" s="15">
        <v>0.92337391404982805</v>
      </c>
      <c r="AB254" s="15">
        <v>0.91999016114833421</v>
      </c>
      <c r="AC254" s="15">
        <v>0.91469941465130045</v>
      </c>
      <c r="AD254" s="15">
        <v>0.90837114157452081</v>
      </c>
      <c r="AE254" s="15">
        <v>0.90309647171268259</v>
      </c>
      <c r="AF254" s="15">
        <v>0.89672841530128333</v>
      </c>
      <c r="AG254" s="15">
        <v>0.89142287714863433</v>
      </c>
      <c r="AH254" s="15">
        <v>0.88552046976302035</v>
      </c>
      <c r="AI254" s="15">
        <v>0.88066565917505579</v>
      </c>
      <c r="AJ254" s="15">
        <v>0.87546934888089389</v>
      </c>
      <c r="AK254" s="15">
        <v>0.87159710424576009</v>
      </c>
      <c r="AL254" s="15">
        <v>0.8657768659398255</v>
      </c>
      <c r="AM254" s="15">
        <v>0.85958552491421047</v>
      </c>
      <c r="AN254" s="15">
        <v>0.85347546488550297</v>
      </c>
      <c r="AO254" s="15">
        <v>0.8481166814966774</v>
      </c>
      <c r="AP254" s="15">
        <v>0.84350214472153306</v>
      </c>
      <c r="AQ254" s="15">
        <v>0.83778815379722826</v>
      </c>
      <c r="AR254" s="50"/>
      <c r="AS254" s="79"/>
    </row>
    <row r="255" spans="1:45" s="2" customFormat="1">
      <c r="I255" s="12" t="s">
        <v>271</v>
      </c>
      <c r="J255" s="15">
        <v>4.8075106123076968E-3</v>
      </c>
      <c r="K255" s="15">
        <v>4.9036608245538503E-3</v>
      </c>
      <c r="L255" s="15">
        <v>5.0017340410449277E-3</v>
      </c>
      <c r="M255" s="15">
        <v>5.1017687218658254E-3</v>
      </c>
      <c r="N255" s="15">
        <v>5.2038040963031428E-3</v>
      </c>
      <c r="O255" s="15">
        <v>5.3078801782292058E-3</v>
      </c>
      <c r="P255" s="15">
        <v>5.4140377817937903E-3</v>
      </c>
      <c r="Q255" s="15">
        <v>5.5223185374296659E-3</v>
      </c>
      <c r="R255" s="15">
        <v>5.6327649081782593E-3</v>
      </c>
      <c r="S255" s="15">
        <v>5.7454202063418249E-3</v>
      </c>
      <c r="T255" s="15">
        <v>5.8603286104686615E-3</v>
      </c>
      <c r="U255" s="15">
        <v>5.9775351826780341E-3</v>
      </c>
      <c r="V255" s="15">
        <v>6.0970858863315944E-3</v>
      </c>
      <c r="W255" s="15">
        <v>6.2190276040582273E-3</v>
      </c>
      <c r="X255" s="15">
        <v>6.3434081561393914E-3</v>
      </c>
      <c r="Y255" s="15">
        <v>6.4702763192621797E-3</v>
      </c>
      <c r="Z255" s="15">
        <v>6.5996818456474223E-3</v>
      </c>
      <c r="AA255" s="15">
        <v>6.7316754825603705E-3</v>
      </c>
      <c r="AB255" s="15">
        <v>6.8663089922115792E-3</v>
      </c>
      <c r="AC255" s="15">
        <v>8.9262016898750528E-3</v>
      </c>
      <c r="AD255" s="15">
        <v>1.2496682365825074E-2</v>
      </c>
      <c r="AE255" s="15">
        <v>1.7495355312155101E-2</v>
      </c>
      <c r="AF255" s="15">
        <v>2.1869194140193875E-2</v>
      </c>
      <c r="AG255" s="15">
        <v>2.7336492675242349E-2</v>
      </c>
      <c r="AH255" s="15">
        <v>3.2803791210290818E-2</v>
      </c>
      <c r="AI255" s="15">
        <v>3.9364549452348983E-2</v>
      </c>
      <c r="AJ255" s="15">
        <v>4.7237459342818783E-2</v>
      </c>
      <c r="AK255" s="15">
        <v>5.4323078244241589E-2</v>
      </c>
      <c r="AL255" s="15">
        <v>5.9755386068665747E-2</v>
      </c>
      <c r="AM255" s="15">
        <v>6.6754339999999995E-2</v>
      </c>
      <c r="AN255" s="15">
        <v>7.0522427544719102E-2</v>
      </c>
      <c r="AO255" s="15">
        <v>7.3433712327675121E-2</v>
      </c>
      <c r="AP255" s="15">
        <v>7.6540088270647094E-2</v>
      </c>
      <c r="AQ255" s="15">
        <v>8.164570038649413E-2</v>
      </c>
      <c r="AS255" s="79"/>
    </row>
    <row r="256" spans="1:45" s="2" customFormat="1">
      <c r="I256" s="12" t="s">
        <v>272</v>
      </c>
      <c r="J256" s="15">
        <v>1.4253532660489017E-2</v>
      </c>
      <c r="K256" s="15">
        <v>1.4253532660489017E-2</v>
      </c>
      <c r="L256" s="15">
        <v>1.4238822660489019E-2</v>
      </c>
      <c r="M256" s="15">
        <v>1.4121142660489017E-2</v>
      </c>
      <c r="N256" s="15">
        <v>1.4121142660489017E-2</v>
      </c>
      <c r="O256" s="15">
        <v>1.3944387300489018E-2</v>
      </c>
      <c r="P256" s="15">
        <v>1.3561927300489017E-2</v>
      </c>
      <c r="Q256" s="15">
        <v>1.3561927300489017E-2</v>
      </c>
      <c r="R256" s="15">
        <v>1.3361871300489018E-2</v>
      </c>
      <c r="S256" s="15">
        <v>1.2708747300489017E-2</v>
      </c>
      <c r="T256" s="15">
        <v>1.2039442300489017E-2</v>
      </c>
      <c r="U256" s="15">
        <v>7.0380423004890212E-3</v>
      </c>
      <c r="V256" s="15">
        <v>6.4402279004890208E-3</v>
      </c>
      <c r="W256" s="15">
        <v>5.8753639004890182E-3</v>
      </c>
      <c r="X256" s="15">
        <v>5.8165239004890207E-3</v>
      </c>
      <c r="Y256" s="15">
        <v>4.7132739004890198E-3</v>
      </c>
      <c r="Z256" s="15">
        <v>3.4651526883678081E-3</v>
      </c>
      <c r="AA256" s="15">
        <v>1.940137358599537E-3</v>
      </c>
      <c r="AB256" s="15">
        <v>1.9602524054166664E-3</v>
      </c>
      <c r="AC256" s="15">
        <v>1.9602524054166664E-3</v>
      </c>
      <c r="AD256" s="15">
        <v>1.9602524054166664E-3</v>
      </c>
      <c r="AE256" s="15">
        <v>1.9602524054166664E-3</v>
      </c>
      <c r="AF256" s="15">
        <v>1.9602524054166664E-3</v>
      </c>
      <c r="AG256" s="15">
        <v>1.9602524054166664E-3</v>
      </c>
      <c r="AH256" s="15">
        <v>1.9602524054166664E-3</v>
      </c>
      <c r="AI256" s="15">
        <v>1.9602524054166664E-3</v>
      </c>
      <c r="AJ256" s="15">
        <v>1.9602524054166664E-3</v>
      </c>
      <c r="AK256" s="15">
        <v>1.9602524054166664E-3</v>
      </c>
      <c r="AL256" s="15">
        <v>1.9602524054166664E-3</v>
      </c>
      <c r="AM256" s="15">
        <v>1.9602524054166664E-3</v>
      </c>
      <c r="AN256" s="15">
        <v>1.9602524054166664E-3</v>
      </c>
      <c r="AO256" s="15">
        <v>1.9602524054166664E-3</v>
      </c>
      <c r="AP256" s="15">
        <v>1.9602524054166664E-3</v>
      </c>
      <c r="AQ256" s="15">
        <v>1.9602524054166664E-3</v>
      </c>
    </row>
    <row r="257" spans="1:45" s="2" customFormat="1">
      <c r="I257" s="12" t="s">
        <v>273</v>
      </c>
      <c r="J257" s="15">
        <v>0.30475368620033555</v>
      </c>
      <c r="K257" s="15">
        <v>0.30247322059468129</v>
      </c>
      <c r="L257" s="15">
        <v>0.29885688026186352</v>
      </c>
      <c r="M257" s="15">
        <v>0.30484481553231474</v>
      </c>
      <c r="N257" s="15">
        <v>0.26149262802851314</v>
      </c>
      <c r="O257" s="15">
        <v>0.2588738614108908</v>
      </c>
      <c r="P257" s="15">
        <v>0.24870994057810936</v>
      </c>
      <c r="Q257" s="15">
        <v>0.26708895757270529</v>
      </c>
      <c r="R257" s="15">
        <v>0.28546797456730105</v>
      </c>
      <c r="S257" s="15">
        <v>0.30384699156189693</v>
      </c>
      <c r="T257" s="15">
        <v>0.29076917794915452</v>
      </c>
      <c r="U257" s="15">
        <v>0.27769136433641228</v>
      </c>
      <c r="V257" s="15">
        <v>0.26461355072366982</v>
      </c>
      <c r="W257" s="15">
        <v>0.24863340546700344</v>
      </c>
      <c r="X257" s="15">
        <v>0.25056125881342944</v>
      </c>
      <c r="Y257" s="15">
        <v>0.24291807384015432</v>
      </c>
      <c r="Z257" s="15">
        <v>0.24354877183638554</v>
      </c>
      <c r="AA257" s="15">
        <v>0.23882252088729963</v>
      </c>
      <c r="AB257" s="15">
        <v>0.22839560860423799</v>
      </c>
      <c r="AC257" s="15">
        <v>0.22360725184207125</v>
      </c>
      <c r="AD257" s="15">
        <v>0.22579419938289585</v>
      </c>
      <c r="AE257" s="15">
        <v>0.21875364044977896</v>
      </c>
      <c r="AF257" s="15">
        <v>0.21933637976799017</v>
      </c>
      <c r="AG257" s="15">
        <v>0.21378280876818787</v>
      </c>
      <c r="AH257" s="15">
        <v>0.21401772339491321</v>
      </c>
      <c r="AI257" s="15">
        <v>0.20845569489620983</v>
      </c>
      <c r="AJ257" s="15">
        <v>0.20931358965372646</v>
      </c>
      <c r="AK257" s="15">
        <v>0.19761782053387597</v>
      </c>
      <c r="AL257" s="15">
        <v>0.19170925825074639</v>
      </c>
      <c r="AM257" s="15">
        <v>0.18717487632772772</v>
      </c>
      <c r="AN257" s="15">
        <v>0.18622120321649804</v>
      </c>
      <c r="AO257" s="15">
        <v>0.18792278482995517</v>
      </c>
      <c r="AP257" s="15">
        <v>0.17825195060217086</v>
      </c>
      <c r="AQ257" s="15">
        <v>0.17497324539999484</v>
      </c>
      <c r="AR257" s="50"/>
      <c r="AS257" s="79"/>
    </row>
    <row r="258" spans="1:45" s="2" customFormat="1">
      <c r="I258" t="s">
        <v>274</v>
      </c>
      <c r="J258" s="15">
        <v>0.32334303448072454</v>
      </c>
      <c r="K258" s="15">
        <v>0.3340021983404905</v>
      </c>
      <c r="L258" s="15">
        <v>0.34046220942086186</v>
      </c>
      <c r="M258" s="15">
        <v>0.34060470703561518</v>
      </c>
      <c r="N258" s="15">
        <v>0.34728363909494753</v>
      </c>
      <c r="O258" s="15">
        <v>0.35498915318872798</v>
      </c>
      <c r="P258" s="15">
        <v>0.35908236439355923</v>
      </c>
      <c r="Q258" s="15">
        <v>0.36362022669885652</v>
      </c>
      <c r="R258" s="15">
        <v>0.36064626567375196</v>
      </c>
      <c r="S258" s="15">
        <v>0.3485746196978895</v>
      </c>
      <c r="T258" s="15">
        <v>0.35118584450283935</v>
      </c>
      <c r="U258" s="15">
        <v>0.34733084778801088</v>
      </c>
      <c r="V258" s="15">
        <v>0.34012239687305601</v>
      </c>
      <c r="W258" s="15">
        <v>0.3423650146366814</v>
      </c>
      <c r="X258" s="15">
        <v>0.34876605938362043</v>
      </c>
      <c r="Y258" s="15">
        <v>0.34625120164077555</v>
      </c>
      <c r="Z258" s="15">
        <v>0.34111809049087161</v>
      </c>
      <c r="AA258" s="15">
        <v>0.3451328820085956</v>
      </c>
      <c r="AB258" s="15">
        <v>0.34764733789387581</v>
      </c>
      <c r="AC258" s="15">
        <v>0.34553219976234084</v>
      </c>
      <c r="AD258" s="15">
        <v>0.34739509544838915</v>
      </c>
      <c r="AE258" s="15">
        <v>0.34759467651371945</v>
      </c>
      <c r="AF258" s="15">
        <v>0.34816519830527193</v>
      </c>
      <c r="AG258" s="15">
        <v>0.35171460380525793</v>
      </c>
      <c r="AH258" s="15">
        <v>0.35768513580984279</v>
      </c>
      <c r="AI258" s="15">
        <v>0.36720225171263804</v>
      </c>
      <c r="AJ258" s="15">
        <v>0.36978496410695749</v>
      </c>
      <c r="AK258" s="15">
        <v>0.37711103735441825</v>
      </c>
      <c r="AL258" s="15">
        <v>0.38335504373408447</v>
      </c>
      <c r="AM258" s="15">
        <v>0.38986042710827723</v>
      </c>
      <c r="AN258" s="15">
        <v>0.39316880522261899</v>
      </c>
      <c r="AO258" s="15">
        <v>0.39481056061886616</v>
      </c>
      <c r="AP258" s="15">
        <v>0.39594631838929384</v>
      </c>
      <c r="AQ258" s="15">
        <v>0.40126448866189457</v>
      </c>
      <c r="AS258" s="79"/>
    </row>
    <row r="259" spans="1:45" s="2" customFormat="1">
      <c r="I259" t="s">
        <v>212</v>
      </c>
      <c r="J259" s="15">
        <f t="shared" ref="J259:AQ259" si="13">SUM(J253:J258)</f>
        <v>3.2775919422178754</v>
      </c>
      <c r="K259" s="15">
        <f>SUM(K253:K258)</f>
        <v>3.368563042869392</v>
      </c>
      <c r="L259" s="15">
        <f t="shared" si="13"/>
        <v>3.4540498367156571</v>
      </c>
      <c r="M259" s="15">
        <f t="shared" si="13"/>
        <v>3.5422987028770545</v>
      </c>
      <c r="N259" s="15">
        <f t="shared" si="13"/>
        <v>3.4964356871764344</v>
      </c>
      <c r="O259" s="15">
        <f t="shared" si="13"/>
        <v>3.5738687879382147</v>
      </c>
      <c r="P259" s="15">
        <f t="shared" si="13"/>
        <v>3.6413062622858909</v>
      </c>
      <c r="Q259" s="15">
        <f t="shared" si="13"/>
        <v>3.7121205294981818</v>
      </c>
      <c r="R259" s="15">
        <f t="shared" si="13"/>
        <v>3.7471390202506085</v>
      </c>
      <c r="S259" s="15">
        <f t="shared" si="13"/>
        <v>3.7783528401897919</v>
      </c>
      <c r="T259" s="15">
        <f t="shared" si="13"/>
        <v>3.8021526541345461</v>
      </c>
      <c r="U259" s="15">
        <f t="shared" si="13"/>
        <v>3.8151340570482226</v>
      </c>
      <c r="V259" s="15">
        <f t="shared" si="13"/>
        <v>3.8302324892159296</v>
      </c>
      <c r="W259" s="15">
        <f t="shared" si="13"/>
        <v>3.7587267960793285</v>
      </c>
      <c r="X259" s="15">
        <f t="shared" si="13"/>
        <v>3.7859332792774971</v>
      </c>
      <c r="Y259" s="15">
        <f t="shared" si="13"/>
        <v>3.7618502312137498</v>
      </c>
      <c r="Z259" s="15">
        <f t="shared" si="13"/>
        <v>3.712274050553737</v>
      </c>
      <c r="AA259" s="15">
        <f t="shared" si="13"/>
        <v>3.6786655414486216</v>
      </c>
      <c r="AB259" s="15">
        <f t="shared" si="13"/>
        <v>3.6253618146095916</v>
      </c>
      <c r="AC259" s="15">
        <f t="shared" si="13"/>
        <v>3.5613764262945424</v>
      </c>
      <c r="AD259" s="15">
        <f t="shared" si="13"/>
        <v>3.5207992280877494</v>
      </c>
      <c r="AE259" s="15">
        <f t="shared" si="13"/>
        <v>3.4184048269242613</v>
      </c>
      <c r="AF259" s="15">
        <f t="shared" si="13"/>
        <v>3.3491566527004633</v>
      </c>
      <c r="AG259" s="15">
        <f t="shared" si="13"/>
        <v>3.2958670983113314</v>
      </c>
      <c r="AH259" s="15">
        <f t="shared" si="13"/>
        <v>3.2537839733700804</v>
      </c>
      <c r="AI259" s="15">
        <f t="shared" si="13"/>
        <v>3.2143768408391624</v>
      </c>
      <c r="AJ259" s="15">
        <f t="shared" si="13"/>
        <v>3.181071905015695</v>
      </c>
      <c r="AK259" s="15">
        <f t="shared" si="13"/>
        <v>3.1428122405220171</v>
      </c>
      <c r="AL259" s="15">
        <f t="shared" si="13"/>
        <v>3.0948399761810501</v>
      </c>
      <c r="AM259" s="15">
        <f t="shared" si="13"/>
        <v>3.059198881328911</v>
      </c>
      <c r="AN259" s="15">
        <f t="shared" si="13"/>
        <v>3.0206663060346348</v>
      </c>
      <c r="AO259" s="15">
        <f t="shared" si="13"/>
        <v>2.9765450897227255</v>
      </c>
      <c r="AP259" s="15">
        <f t="shared" si="13"/>
        <v>2.9370832013776966</v>
      </c>
      <c r="AQ259" s="15">
        <f t="shared" si="13"/>
        <v>2.9166209165659494</v>
      </c>
      <c r="AS259" s="79"/>
    </row>
    <row r="260" spans="1:45" s="2" customFormat="1">
      <c r="AQ260" s="50"/>
      <c r="AR260" s="79"/>
    </row>
    <row r="261" spans="1:45" s="2" customFormat="1">
      <c r="AQ261" s="50"/>
      <c r="AR261" s="79"/>
    </row>
    <row r="262" spans="1:45" s="2" customFormat="1">
      <c r="AQ262" s="50"/>
      <c r="AR262" s="79"/>
    </row>
    <row r="263" spans="1:45" s="2" customFormat="1"/>
    <row r="264" spans="1:45" s="2" customFormat="1"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</row>
    <row r="265" spans="1:45" s="2" customFormat="1"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</row>
    <row r="266" spans="1:45" s="2" customFormat="1"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</row>
    <row r="267" spans="1:45" s="2" customFormat="1"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</row>
    <row r="268" spans="1:45" s="2" customFormat="1"/>
    <row r="269" spans="1:45" s="2" customFormat="1"/>
    <row r="270" spans="1:45" s="2" customFormat="1"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</row>
    <row r="271" spans="1:45" s="2" customFormat="1"/>
    <row r="272" spans="1:45" s="5" customFormat="1">
      <c r="A272" s="4" t="s">
        <v>90</v>
      </c>
      <c r="B272" s="5" t="s">
        <v>91</v>
      </c>
    </row>
    <row r="273" spans="9:48" s="2" customFormat="1"/>
    <row r="274" spans="9:48" s="2" customFormat="1">
      <c r="I274" s="1" t="s">
        <v>201</v>
      </c>
    </row>
    <row r="275" spans="9:48" s="2" customFormat="1">
      <c r="I275" s="14"/>
      <c r="J275" s="49">
        <v>1990</v>
      </c>
      <c r="K275" s="49">
        <v>1991</v>
      </c>
      <c r="L275" s="49">
        <v>1992</v>
      </c>
      <c r="M275" s="49">
        <v>1993</v>
      </c>
      <c r="N275" s="49">
        <v>1994</v>
      </c>
      <c r="O275" s="49">
        <v>1995</v>
      </c>
      <c r="P275" s="49">
        <v>1996</v>
      </c>
      <c r="Q275" s="49">
        <v>1997</v>
      </c>
      <c r="R275" s="49">
        <v>1998</v>
      </c>
      <c r="S275" s="49">
        <v>1999</v>
      </c>
      <c r="T275" s="49">
        <v>2000</v>
      </c>
      <c r="U275" s="49">
        <v>2001</v>
      </c>
      <c r="V275" s="49">
        <v>2002</v>
      </c>
      <c r="W275" s="49">
        <v>2003</v>
      </c>
      <c r="X275" s="49">
        <v>2004</v>
      </c>
      <c r="Y275" s="49">
        <v>2005</v>
      </c>
      <c r="Z275" s="49">
        <v>2006</v>
      </c>
      <c r="AA275" s="49">
        <v>2007</v>
      </c>
      <c r="AB275" s="49">
        <v>2008</v>
      </c>
      <c r="AC275" s="49">
        <v>2009</v>
      </c>
      <c r="AD275" s="49">
        <v>2010</v>
      </c>
      <c r="AE275" s="49">
        <v>2011</v>
      </c>
      <c r="AF275" s="49">
        <v>2012</v>
      </c>
      <c r="AG275" s="49">
        <v>2013</v>
      </c>
      <c r="AH275" s="49">
        <v>2014</v>
      </c>
      <c r="AI275" s="49">
        <v>2015</v>
      </c>
      <c r="AJ275" s="49">
        <v>2016</v>
      </c>
      <c r="AK275" s="49">
        <v>2017</v>
      </c>
      <c r="AL275" s="49">
        <v>2018</v>
      </c>
      <c r="AM275" s="49">
        <v>2019</v>
      </c>
      <c r="AN275" s="49">
        <v>2020</v>
      </c>
      <c r="AO275" s="49">
        <v>2021</v>
      </c>
      <c r="AP275" s="49">
        <v>2022</v>
      </c>
      <c r="AQ275" s="49">
        <v>2023</v>
      </c>
    </row>
    <row r="276" spans="9:48" s="2" customFormat="1">
      <c r="I276" s="12" t="s">
        <v>275</v>
      </c>
      <c r="J276" s="19">
        <v>0</v>
      </c>
      <c r="K276" s="19">
        <v>0</v>
      </c>
      <c r="L276" s="19">
        <v>2.5999999999999998E-4</v>
      </c>
      <c r="M276" s="19">
        <v>3.8999999999999978E-4</v>
      </c>
      <c r="N276" s="19">
        <v>1.1824734246799548E-2</v>
      </c>
      <c r="O276" s="19">
        <v>2.9470596875821667E-2</v>
      </c>
      <c r="P276" s="19">
        <v>6.6802906122096606E-2</v>
      </c>
      <c r="Q276" s="19">
        <v>0.11336971933061558</v>
      </c>
      <c r="R276" s="19">
        <v>0.14028322276519348</v>
      </c>
      <c r="S276" s="19">
        <v>0.18548845328143812</v>
      </c>
      <c r="T276" s="19">
        <v>0.22663356352003869</v>
      </c>
      <c r="U276" s="19">
        <v>0.30400325020001573</v>
      </c>
      <c r="V276" s="19">
        <v>0.36202522586163249</v>
      </c>
      <c r="W276" s="19">
        <v>0.42408649974289386</v>
      </c>
      <c r="X276" s="19">
        <v>0.53164426038290558</v>
      </c>
      <c r="Y276" s="19">
        <v>0.64837669544957122</v>
      </c>
      <c r="Z276" s="19">
        <v>0.74818083894805298</v>
      </c>
      <c r="AA276" s="19">
        <v>0.82224562607655516</v>
      </c>
      <c r="AB276" s="19">
        <v>0.91020264747642809</v>
      </c>
      <c r="AC276" s="19">
        <v>0.9830656292138602</v>
      </c>
      <c r="AD276" s="19">
        <v>1.0106043090411043</v>
      </c>
      <c r="AE276" s="19">
        <v>1.0581636373632013</v>
      </c>
      <c r="AF276" s="19">
        <v>1.1032883047334368</v>
      </c>
      <c r="AG276" s="19">
        <v>1.1367162581909553</v>
      </c>
      <c r="AH276" s="19">
        <v>1.176103544402715</v>
      </c>
      <c r="AI276" s="19">
        <v>1.198512191658782</v>
      </c>
      <c r="AJ276" s="19">
        <v>1.2173544986723512</v>
      </c>
      <c r="AK276" s="19">
        <v>1.2524180699649619</v>
      </c>
      <c r="AL276" s="19">
        <v>1.2995248846763239</v>
      </c>
      <c r="AM276" s="19">
        <v>1.3148085136756908</v>
      </c>
      <c r="AN276" s="19">
        <v>1.3431801232339375</v>
      </c>
      <c r="AO276" s="19">
        <v>1.546205296639201</v>
      </c>
      <c r="AP276" s="19">
        <v>1.4399858240824464</v>
      </c>
      <c r="AQ276" s="19">
        <v>1.087336736066876</v>
      </c>
      <c r="AS276" s="50"/>
      <c r="AT276" s="79"/>
      <c r="AU276" s="79"/>
    </row>
    <row r="277" spans="9:48" s="2" customFormat="1">
      <c r="I277" s="12" t="s">
        <v>276</v>
      </c>
      <c r="J277" s="19">
        <v>0.81800811600000023</v>
      </c>
      <c r="K277" s="19">
        <v>0.81246662400000003</v>
      </c>
      <c r="L277" s="19">
        <v>0.41535300000000003</v>
      </c>
      <c r="M277" s="19">
        <v>0.18898800000000002</v>
      </c>
      <c r="N277" s="19">
        <v>0.16742400000000002</v>
      </c>
      <c r="O277" s="19">
        <v>0.138604</v>
      </c>
      <c r="P277" s="19">
        <v>0.22700300000000001</v>
      </c>
      <c r="Q277" s="19">
        <v>0.1953606</v>
      </c>
      <c r="R277" s="19">
        <v>0.11058263333333333</v>
      </c>
      <c r="S277" s="19">
        <v>8.5483533333333347E-2</v>
      </c>
      <c r="T277" s="19">
        <v>8.4532233333333345E-2</v>
      </c>
      <c r="U277" s="19">
        <v>6.3497100000000001E-2</v>
      </c>
      <c r="V277" s="19">
        <v>7.7024700000000001E-2</v>
      </c>
      <c r="W277" s="19">
        <v>0.11576699999999999</v>
      </c>
      <c r="X277" s="19">
        <v>9.0067499999999995E-2</v>
      </c>
      <c r="Y277" s="19">
        <v>6.2391599999999998E-2</v>
      </c>
      <c r="Z277" s="19">
        <v>9.7087500000000007E-2</v>
      </c>
      <c r="AA277" s="19">
        <v>4.3684800000000003E-2</v>
      </c>
      <c r="AB277" s="19">
        <v>4.1212799999999994E-2</v>
      </c>
      <c r="AC277" s="19">
        <v>4.8613799999999999E-2</v>
      </c>
      <c r="AD277" s="19">
        <v>4.2773760000000008E-2</v>
      </c>
      <c r="AE277" s="19">
        <v>3.1611070266579999E-2</v>
      </c>
      <c r="AF277" s="19">
        <v>4.2680956069071997E-2</v>
      </c>
      <c r="AG277" s="19">
        <v>4.3277804181959999E-2</v>
      </c>
      <c r="AH277" s="19">
        <v>6.6015419142707699E-2</v>
      </c>
      <c r="AI277" s="19">
        <v>5.2684147821630806E-2</v>
      </c>
      <c r="AJ277" s="19">
        <v>4.3786996734535996E-2</v>
      </c>
      <c r="AK277" s="19">
        <v>5.4368065500000007E-2</v>
      </c>
      <c r="AL277" s="19">
        <v>6.5103999107936003E-2</v>
      </c>
      <c r="AM277" s="19">
        <v>8.0153760543999988E-2</v>
      </c>
      <c r="AN277" s="19">
        <v>7.9060343626079999E-2</v>
      </c>
      <c r="AO277" s="19">
        <v>4.5582774393999999E-2</v>
      </c>
      <c r="AP277" s="19">
        <v>5.093429877116E-2</v>
      </c>
      <c r="AQ277" s="19">
        <v>6.0908333304000001E-2</v>
      </c>
      <c r="AT277" s="79"/>
      <c r="AU277" s="79"/>
    </row>
    <row r="278" spans="9:48" s="2" customFormat="1">
      <c r="I278" s="2" t="s">
        <v>277</v>
      </c>
      <c r="J278" s="20">
        <v>2.0586000000000004E-2</v>
      </c>
      <c r="K278" s="20">
        <v>2.1502499999999997E-2</v>
      </c>
      <c r="L278" s="20">
        <v>2.2577624999999997E-2</v>
      </c>
      <c r="M278" s="20">
        <v>2.3389256250000004E-2</v>
      </c>
      <c r="N278" s="20">
        <v>2.4149819062500001E-2</v>
      </c>
      <c r="O278" s="20">
        <v>2.5165785015625004E-2</v>
      </c>
      <c r="P278" s="20">
        <v>2.5404174266406256E-2</v>
      </c>
      <c r="Q278" s="20">
        <v>2.6370057979726563E-2</v>
      </c>
      <c r="R278" s="20">
        <v>2.5620560878712895E-2</v>
      </c>
      <c r="S278" s="20">
        <v>2.5318863922648538E-2</v>
      </c>
      <c r="T278" s="20">
        <v>2.0164808859961535E-2</v>
      </c>
      <c r="U278" s="20">
        <v>2.065189608518057E-2</v>
      </c>
      <c r="V278" s="20">
        <v>2.4033259949180565E-2</v>
      </c>
      <c r="W278" s="20">
        <v>2.5960654587289453E-2</v>
      </c>
      <c r="X278" s="20">
        <v>2.9803605496482977E-2</v>
      </c>
      <c r="Y278" s="20">
        <v>2.6193774351597712E-2</v>
      </c>
      <c r="Z278" s="20">
        <v>2.1692016207496532E-2</v>
      </c>
      <c r="AA278" s="20">
        <v>2.0484810358296964E-2</v>
      </c>
      <c r="AB278" s="20">
        <v>1.9935031044776532E-2</v>
      </c>
      <c r="AC278" s="20">
        <v>2.3227986245354344E-2</v>
      </c>
      <c r="AD278" s="20">
        <v>2.3538657742293887E-2</v>
      </c>
      <c r="AE278" s="20">
        <v>1.9521264389513186E-2</v>
      </c>
      <c r="AF278" s="20">
        <v>2.1540943245804755E-2</v>
      </c>
      <c r="AG278" s="20">
        <v>1.8743308822104284E-2</v>
      </c>
      <c r="AH278" s="20">
        <v>1.7316639576168791E-2</v>
      </c>
      <c r="AI278" s="20">
        <v>1.6970090641175471E-2</v>
      </c>
      <c r="AJ278" s="20">
        <v>1.7896067092177097E-2</v>
      </c>
      <c r="AK278" s="20">
        <v>1.5243828671418243E-2</v>
      </c>
      <c r="AL278" s="20">
        <v>1.5160466056485333E-2</v>
      </c>
      <c r="AM278" s="20">
        <v>1.6481411472012472E-2</v>
      </c>
      <c r="AN278" s="20">
        <v>1.7009029364967867E-2</v>
      </c>
      <c r="AO278" s="20">
        <v>1.6033103056085369E-2</v>
      </c>
      <c r="AP278" s="20">
        <v>1.9376727194456746E-2</v>
      </c>
      <c r="AQ278" s="20">
        <v>1.662856892131576E-2</v>
      </c>
      <c r="AT278" s="79"/>
      <c r="AU278" s="79"/>
    </row>
    <row r="279" spans="9:48" s="2" customFormat="1">
      <c r="AO279" s="50"/>
      <c r="AP279" s="50"/>
      <c r="AQ279" s="50"/>
      <c r="AT279" s="79"/>
      <c r="AU279" s="79"/>
      <c r="AV279" s="50"/>
    </row>
    <row r="280" spans="9:48" s="2" customFormat="1"/>
    <row r="281" spans="9:48" s="2" customFormat="1"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</row>
    <row r="282" spans="9:48" s="2" customFormat="1"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</row>
    <row r="283" spans="9:48" s="2" customFormat="1"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</row>
    <row r="284" spans="9:48" s="2" customFormat="1"/>
    <row r="285" spans="9:48" s="2" customFormat="1"/>
    <row r="286" spans="9:48" s="2" customFormat="1"/>
    <row r="287" spans="9:48" s="2" customFormat="1"/>
    <row r="288" spans="9:48" s="2" customFormat="1"/>
    <row r="289" spans="1:44" s="2" customFormat="1"/>
    <row r="290" spans="1:44" s="2" customFormat="1"/>
    <row r="291" spans="1:44" s="2" customFormat="1"/>
    <row r="292" spans="1:44" s="5" customFormat="1">
      <c r="A292" s="4" t="s">
        <v>92</v>
      </c>
      <c r="B292" s="5" t="s">
        <v>93</v>
      </c>
    </row>
    <row r="293" spans="1:44" s="2" customFormat="1"/>
    <row r="294" spans="1:44" s="2" customFormat="1">
      <c r="I294" s="1" t="s">
        <v>201</v>
      </c>
    </row>
    <row r="295" spans="1:44" s="2" customFormat="1">
      <c r="I295" s="18"/>
      <c r="J295" s="49">
        <v>1990</v>
      </c>
      <c r="K295" s="49">
        <v>1991</v>
      </c>
      <c r="L295" s="49">
        <v>1992</v>
      </c>
      <c r="M295" s="49">
        <v>1993</v>
      </c>
      <c r="N295" s="49">
        <v>1994</v>
      </c>
      <c r="O295" s="49">
        <v>1995</v>
      </c>
      <c r="P295" s="49">
        <v>1996</v>
      </c>
      <c r="Q295" s="49">
        <v>1997</v>
      </c>
      <c r="R295" s="49">
        <v>1998</v>
      </c>
      <c r="S295" s="49">
        <v>1999</v>
      </c>
      <c r="T295" s="49">
        <v>2000</v>
      </c>
      <c r="U295" s="49">
        <v>2001</v>
      </c>
      <c r="V295" s="49">
        <v>2002</v>
      </c>
      <c r="W295" s="49">
        <v>2003</v>
      </c>
      <c r="X295" s="49">
        <v>2004</v>
      </c>
      <c r="Y295" s="49">
        <v>2005</v>
      </c>
      <c r="Z295" s="49">
        <v>2006</v>
      </c>
      <c r="AA295" s="49">
        <v>2007</v>
      </c>
      <c r="AB295" s="49">
        <v>2008</v>
      </c>
      <c r="AC295" s="49">
        <v>2009</v>
      </c>
      <c r="AD295" s="49">
        <v>2010</v>
      </c>
      <c r="AE295" s="49">
        <v>2011</v>
      </c>
      <c r="AF295" s="49">
        <v>2012</v>
      </c>
      <c r="AG295" s="49">
        <v>2013</v>
      </c>
      <c r="AH295" s="49">
        <v>2014</v>
      </c>
      <c r="AI295" s="49">
        <v>2015</v>
      </c>
      <c r="AJ295" s="49">
        <v>2016</v>
      </c>
      <c r="AK295" s="49">
        <v>2017</v>
      </c>
      <c r="AL295" s="49">
        <v>2018</v>
      </c>
      <c r="AM295" s="49">
        <v>2019</v>
      </c>
      <c r="AN295" s="49">
        <v>2020</v>
      </c>
      <c r="AO295" s="49">
        <v>2021</v>
      </c>
      <c r="AP295" s="49">
        <v>2022</v>
      </c>
      <c r="AQ295" s="49">
        <v>2023</v>
      </c>
    </row>
    <row r="296" spans="1:44" s="2" customFormat="1">
      <c r="I296" s="12" t="s">
        <v>278</v>
      </c>
      <c r="J296" s="19">
        <v>0</v>
      </c>
      <c r="K296" s="19">
        <v>0</v>
      </c>
      <c r="L296" s="19">
        <v>2.5999999999999998E-4</v>
      </c>
      <c r="M296" s="19">
        <v>3.8999999999999978E-4</v>
      </c>
      <c r="N296" s="19">
        <v>9.9502723056159436E-3</v>
      </c>
      <c r="O296" s="19">
        <v>1.8848834687804426E-2</v>
      </c>
      <c r="P296" s="19">
        <v>4.5350124684756916E-2</v>
      </c>
      <c r="Q296" s="19">
        <v>7.3915462035552076E-2</v>
      </c>
      <c r="R296" s="19">
        <v>8.7815768603076369E-2</v>
      </c>
      <c r="S296" s="19">
        <v>0.10804890906702072</v>
      </c>
      <c r="T296" s="19">
        <v>0.12030775513037743</v>
      </c>
      <c r="U296" s="19">
        <v>0.16546685775824077</v>
      </c>
      <c r="V296" s="19">
        <v>0.17514709835537848</v>
      </c>
      <c r="W296" s="19">
        <v>0.19535856764345616</v>
      </c>
      <c r="X296" s="19">
        <v>0.25646409551730653</v>
      </c>
      <c r="Y296" s="19">
        <v>0.34015601584794525</v>
      </c>
      <c r="Z296" s="19">
        <v>0.40666568036221695</v>
      </c>
      <c r="AA296" s="19">
        <v>0.40919107043967945</v>
      </c>
      <c r="AB296" s="19">
        <v>0.44746765074987443</v>
      </c>
      <c r="AC296" s="19">
        <v>0.5095577827569403</v>
      </c>
      <c r="AD296" s="19">
        <v>0.53678277571168986</v>
      </c>
      <c r="AE296" s="19">
        <v>0.5222847804827031</v>
      </c>
      <c r="AF296" s="19">
        <v>0.53400365592230015</v>
      </c>
      <c r="AG296" s="19">
        <v>0.54136774673219656</v>
      </c>
      <c r="AH296" s="19">
        <v>0.58524407675019541</v>
      </c>
      <c r="AI296" s="19">
        <v>0.5484769052671582</v>
      </c>
      <c r="AJ296" s="19">
        <v>0.52812486479825482</v>
      </c>
      <c r="AK296" s="19">
        <v>0.55845644509702952</v>
      </c>
      <c r="AL296" s="19">
        <v>0.5741534682530437</v>
      </c>
      <c r="AM296" s="19">
        <v>0.52023740773650684</v>
      </c>
      <c r="AN296" s="19">
        <v>0.5630483597678535</v>
      </c>
      <c r="AO296" s="19">
        <v>0.50575902201102896</v>
      </c>
      <c r="AP296" s="19">
        <v>0.48646591968799868</v>
      </c>
      <c r="AQ296" s="19">
        <v>0.42706692969810661</v>
      </c>
    </row>
    <row r="297" spans="1:44" s="2" customFormat="1">
      <c r="I297" s="12" t="s">
        <v>279</v>
      </c>
      <c r="J297" s="19">
        <v>0</v>
      </c>
      <c r="K297" s="19">
        <v>0</v>
      </c>
      <c r="L297" s="19">
        <v>0</v>
      </c>
      <c r="M297" s="19">
        <v>0</v>
      </c>
      <c r="N297" s="19">
        <v>1.2863232748975615E-4</v>
      </c>
      <c r="O297" s="19">
        <v>5.2484641864401803E-4</v>
      </c>
      <c r="P297" s="19">
        <v>5.9188311122344297E-4</v>
      </c>
      <c r="Q297" s="19">
        <v>6.6281346255366675E-4</v>
      </c>
      <c r="R297" s="19">
        <v>7.3581951109318912E-4</v>
      </c>
      <c r="S297" s="19">
        <v>8.290268178442285E-4</v>
      </c>
      <c r="T297" s="19">
        <v>9.0118201122711054E-4</v>
      </c>
      <c r="U297" s="19">
        <v>9.8932509663881988E-4</v>
      </c>
      <c r="V297" s="19">
        <v>1.0509779835932082E-3</v>
      </c>
      <c r="W297" s="19">
        <v>1.1609979778093328E-3</v>
      </c>
      <c r="X297" s="19">
        <v>1.4181669620536564E-3</v>
      </c>
      <c r="Y297" s="19">
        <v>2.0894235537291779E-3</v>
      </c>
      <c r="Z297" s="19">
        <v>2.5122514431254548E-3</v>
      </c>
      <c r="AA297" s="19">
        <v>3.4559408002035868E-3</v>
      </c>
      <c r="AB297" s="19">
        <v>4.5667330986305264E-3</v>
      </c>
      <c r="AC297" s="19">
        <v>5.1589367531387287E-3</v>
      </c>
      <c r="AD297" s="19">
        <v>6.3448930146096354E-3</v>
      </c>
      <c r="AE297" s="19">
        <v>8.4491457364522151E-3</v>
      </c>
      <c r="AF297" s="19">
        <v>9.0614750852493417E-3</v>
      </c>
      <c r="AG297" s="19">
        <v>1.1279145024801073E-2</v>
      </c>
      <c r="AH297" s="19">
        <v>1.3331674685895765E-2</v>
      </c>
      <c r="AI297" s="19">
        <v>1.6047123942670469E-2</v>
      </c>
      <c r="AJ297" s="19">
        <v>1.7358219291768263E-2</v>
      </c>
      <c r="AK297" s="19">
        <v>1.9073128841737806E-2</v>
      </c>
      <c r="AL297" s="19">
        <v>2.2033464271201182E-2</v>
      </c>
      <c r="AM297" s="19">
        <v>2.2049717411983649E-2</v>
      </c>
      <c r="AN297" s="19">
        <v>2.7320965847759105E-2</v>
      </c>
      <c r="AO297" s="19">
        <v>2.8424669865263794E-2</v>
      </c>
      <c r="AP297" s="19">
        <v>3.0222197162278249E-2</v>
      </c>
      <c r="AQ297" s="19">
        <v>3.0150930684568221E-2</v>
      </c>
    </row>
    <row r="298" spans="1:44" s="2" customFormat="1">
      <c r="I298" s="12" t="s">
        <v>280</v>
      </c>
      <c r="J298" s="19">
        <v>0</v>
      </c>
      <c r="K298" s="19">
        <v>0</v>
      </c>
      <c r="L298" s="19">
        <v>0</v>
      </c>
      <c r="M298" s="19">
        <v>0</v>
      </c>
      <c r="N298" s="19">
        <v>1.0707559999999995E-3</v>
      </c>
      <c r="O298" s="19">
        <v>3.5030560000000001E-3</v>
      </c>
      <c r="P298" s="19">
        <v>6.4358559999999993E-3</v>
      </c>
      <c r="Q298" s="19">
        <v>9.3686560000000012E-3</v>
      </c>
      <c r="R298" s="19">
        <v>1.2918955999999997E-2</v>
      </c>
      <c r="S298" s="19">
        <v>2.1160363999999994E-2</v>
      </c>
      <c r="T298" s="19">
        <v>2.6454307999999989E-2</v>
      </c>
      <c r="U298" s="19">
        <v>3.1185667999999993E-2</v>
      </c>
      <c r="V298" s="19">
        <v>4.2284649999999993E-2</v>
      </c>
      <c r="W298" s="19">
        <v>5.7934649999999997E-2</v>
      </c>
      <c r="X298" s="19">
        <v>7.3220649999999998E-2</v>
      </c>
      <c r="Y298" s="19">
        <v>7.864199999999999E-2</v>
      </c>
      <c r="Z298" s="19">
        <v>7.864199999999999E-2</v>
      </c>
      <c r="AA298" s="19">
        <v>7.864199999999999E-2</v>
      </c>
      <c r="AB298" s="19">
        <v>7.864199999999999E-2</v>
      </c>
      <c r="AC298" s="19">
        <v>7.864199999999999E-2</v>
      </c>
      <c r="AD298" s="19">
        <v>7.864199999999999E-2</v>
      </c>
      <c r="AE298" s="19">
        <v>7.864199999999999E-2</v>
      </c>
      <c r="AF298" s="19">
        <v>7.9119118499999988E-2</v>
      </c>
      <c r="AG298" s="19">
        <v>8.0190542499999989E-2</v>
      </c>
      <c r="AH298" s="19">
        <v>8.2559393999999994E-2</v>
      </c>
      <c r="AI298" s="19">
        <v>8.3664299999999983E-2</v>
      </c>
      <c r="AJ298" s="19">
        <v>8.4649999999999975E-2</v>
      </c>
      <c r="AK298" s="19">
        <v>7.8735799999999981E-2</v>
      </c>
      <c r="AL298" s="19">
        <v>7.2984099999999982E-2</v>
      </c>
      <c r="AM298" s="19">
        <v>6.6094899999999984E-2</v>
      </c>
      <c r="AN298" s="19">
        <v>5.9698549999999982E-2</v>
      </c>
      <c r="AO298" s="19">
        <v>4.9852249999999987E-2</v>
      </c>
      <c r="AP298" s="19">
        <v>4.0005949999999985E-2</v>
      </c>
      <c r="AQ298" s="19">
        <v>2.9173949999999987E-2</v>
      </c>
    </row>
    <row r="299" spans="1:44" s="2" customFormat="1">
      <c r="I299" s="12" t="s">
        <v>281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8.1302978999999993E-4</v>
      </c>
      <c r="Q299" s="19">
        <v>2.6189112900000004E-3</v>
      </c>
      <c r="R299" s="19">
        <v>4.619961389999999E-3</v>
      </c>
      <c r="S299" s="19">
        <v>6.86940789E-3</v>
      </c>
      <c r="T299" s="19">
        <v>1.0434809325000001E-2</v>
      </c>
      <c r="U299" s="19">
        <v>1.5114719875E-2</v>
      </c>
      <c r="V299" s="19">
        <v>1.9871980424999998E-2</v>
      </c>
      <c r="W299" s="19">
        <v>2.5023520975000001E-2</v>
      </c>
      <c r="X299" s="19">
        <v>3.0723021150000002E-2</v>
      </c>
      <c r="Y299" s="19">
        <v>3.6681725650000011E-2</v>
      </c>
      <c r="Z299" s="19">
        <v>4.2141047548840904E-2</v>
      </c>
      <c r="AA299" s="19">
        <v>4.6711449970737999E-2</v>
      </c>
      <c r="AB299" s="19">
        <v>5.1519223487855911E-2</v>
      </c>
      <c r="AC299" s="19">
        <v>5.5108894880496966E-2</v>
      </c>
      <c r="AD299" s="19">
        <v>5.8214611961573348E-2</v>
      </c>
      <c r="AE299" s="19">
        <v>6.061747940408372E-2</v>
      </c>
      <c r="AF299" s="19">
        <v>6.2323366294249144E-2</v>
      </c>
      <c r="AG299" s="19">
        <v>6.4217714389057615E-2</v>
      </c>
      <c r="AH299" s="19">
        <v>6.5905260551533201E-2</v>
      </c>
      <c r="AI299" s="19">
        <v>6.9112552707617875E-2</v>
      </c>
      <c r="AJ299" s="19">
        <v>6.8680102796240858E-2</v>
      </c>
      <c r="AK299" s="19">
        <v>7.0238174742252427E-2</v>
      </c>
      <c r="AL299" s="19">
        <v>7.2086537817386789E-2</v>
      </c>
      <c r="AM299" s="19">
        <v>6.8033074305042504E-2</v>
      </c>
      <c r="AN299" s="19">
        <v>6.7335226408007584E-2</v>
      </c>
      <c r="AO299" s="19">
        <v>6.3824567238926155E-2</v>
      </c>
      <c r="AP299" s="19">
        <v>6.1729316701831904E-2</v>
      </c>
      <c r="AQ299" s="19">
        <v>5.8071477382755941E-2</v>
      </c>
    </row>
    <row r="300" spans="1:44" s="2" customFormat="1">
      <c r="I300" s="12" t="s">
        <v>282</v>
      </c>
      <c r="J300" s="19">
        <v>0</v>
      </c>
      <c r="K300" s="19">
        <v>0</v>
      </c>
      <c r="L300" s="19">
        <v>0</v>
      </c>
      <c r="M300" s="19">
        <v>0</v>
      </c>
      <c r="N300" s="19">
        <v>5.919839636938499E-4</v>
      </c>
      <c r="O300" s="19">
        <v>5.9516843883854484E-3</v>
      </c>
      <c r="P300" s="19">
        <v>9.1826692348423479E-3</v>
      </c>
      <c r="Q300" s="19">
        <v>1.6224586339646099E-2</v>
      </c>
      <c r="R300" s="19">
        <v>1.5749271819913452E-2</v>
      </c>
      <c r="S300" s="19">
        <v>2.097630704833613E-2</v>
      </c>
      <c r="T300" s="19">
        <v>3.1791893713174563E-2</v>
      </c>
      <c r="U300" s="19">
        <v>3.9522718923231837E-2</v>
      </c>
      <c r="V300" s="19">
        <v>5.4577822312820233E-2</v>
      </c>
      <c r="W300" s="19">
        <v>6.3619812289340869E-2</v>
      </c>
      <c r="X300" s="19">
        <v>7.9124498135427102E-2</v>
      </c>
      <c r="Y300" s="19">
        <v>9.0934293799736915E-2</v>
      </c>
      <c r="Z300" s="19">
        <v>0.10402448365996615</v>
      </c>
      <c r="AA300" s="19">
        <v>0.1057500667065128</v>
      </c>
      <c r="AB300" s="19">
        <v>0.11692294317366075</v>
      </c>
      <c r="AC300" s="19">
        <v>0.10964599139790576</v>
      </c>
      <c r="AD300" s="19">
        <v>0.10468154599222325</v>
      </c>
      <c r="AE300" s="19">
        <v>0.1234812998632054</v>
      </c>
      <c r="AF300" s="19">
        <v>0.12789960197424688</v>
      </c>
      <c r="AG300" s="19">
        <v>0.13471033538463045</v>
      </c>
      <c r="AH300" s="19">
        <v>0.14628543344128531</v>
      </c>
      <c r="AI300" s="19">
        <v>0.16338997238898526</v>
      </c>
      <c r="AJ300" s="19">
        <v>0.16872623537051856</v>
      </c>
      <c r="AK300" s="19">
        <v>0.18383102748133517</v>
      </c>
      <c r="AL300" s="19">
        <v>0.20262663810832932</v>
      </c>
      <c r="AM300" s="19">
        <v>0.2014281146861899</v>
      </c>
      <c r="AN300" s="19">
        <v>0.20758085735408879</v>
      </c>
      <c r="AO300" s="19">
        <v>0.20013730931561502</v>
      </c>
      <c r="AP300" s="19">
        <v>0.21138916444580605</v>
      </c>
      <c r="AQ300" s="19">
        <v>0.21774477622195679</v>
      </c>
    </row>
    <row r="301" spans="1:44" s="2" customFormat="1">
      <c r="I301" s="12" t="s">
        <v>283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2.8895372827629522E-4</v>
      </c>
      <c r="P301" s="19">
        <v>1.0202582162298275E-3</v>
      </c>
      <c r="Q301" s="19">
        <v>2.1793226062430142E-3</v>
      </c>
      <c r="R301" s="19">
        <v>4.3811411097717393E-3</v>
      </c>
      <c r="S301" s="19">
        <v>7.6630728706443482E-3</v>
      </c>
      <c r="T301" s="19">
        <v>1.0969671808887482E-2</v>
      </c>
      <c r="U301" s="19">
        <v>1.4622134262956835E-2</v>
      </c>
      <c r="V301" s="19">
        <v>1.8843958821004099E-2</v>
      </c>
      <c r="W301" s="19">
        <v>2.2929741901944561E-2</v>
      </c>
      <c r="X301" s="19">
        <v>2.9679769758907685E-2</v>
      </c>
      <c r="Y301" s="19">
        <v>3.6664937776969109E-2</v>
      </c>
      <c r="Z301" s="19">
        <v>4.855455921760593E-2</v>
      </c>
      <c r="AA301" s="19">
        <v>0.10774722841947225</v>
      </c>
      <c r="AB301" s="19">
        <v>0.13217170542972007</v>
      </c>
      <c r="AC301" s="19">
        <v>0.14604978096850574</v>
      </c>
      <c r="AD301" s="19">
        <v>0.14838423763556302</v>
      </c>
      <c r="AE301" s="19">
        <v>0.17978620670085368</v>
      </c>
      <c r="AF301" s="19">
        <v>0.20088246133966847</v>
      </c>
      <c r="AG301" s="19">
        <v>0.21504512653044022</v>
      </c>
      <c r="AH301" s="19">
        <v>0.19148817013169459</v>
      </c>
      <c r="AI301" s="19">
        <v>0.22470704878415471</v>
      </c>
      <c r="AJ301" s="19">
        <v>0.25459078578739053</v>
      </c>
      <c r="AK301" s="19">
        <v>0.24775689267003778</v>
      </c>
      <c r="AL301" s="19">
        <v>0.26462673256232555</v>
      </c>
      <c r="AM301" s="19">
        <v>0.34989708996900548</v>
      </c>
      <c r="AN301" s="19">
        <v>0.33780588947918039</v>
      </c>
      <c r="AO301" s="19">
        <v>0.62287550203077735</v>
      </c>
      <c r="AP301" s="19">
        <v>0.53420142117348957</v>
      </c>
      <c r="AQ301" s="19">
        <v>0.24915016469034704</v>
      </c>
    </row>
    <row r="302" spans="1:44" s="2" customFormat="1">
      <c r="I302" s="12" t="s">
        <v>284</v>
      </c>
      <c r="J302" s="19">
        <v>0</v>
      </c>
      <c r="K302" s="19">
        <v>0</v>
      </c>
      <c r="L302" s="19">
        <v>0</v>
      </c>
      <c r="M302" s="19">
        <v>0</v>
      </c>
      <c r="N302" s="19">
        <v>8.3089649999999737E-5</v>
      </c>
      <c r="O302" s="19">
        <v>3.532216527114794E-4</v>
      </c>
      <c r="P302" s="19">
        <v>3.4090850850440751E-3</v>
      </c>
      <c r="Q302" s="19">
        <v>8.3999675966207332E-3</v>
      </c>
      <c r="R302" s="19">
        <v>1.4062304331338732E-2</v>
      </c>
      <c r="S302" s="19">
        <v>1.9941365587592658E-2</v>
      </c>
      <c r="T302" s="19">
        <v>2.5773943531372134E-2</v>
      </c>
      <c r="U302" s="19">
        <v>3.7101826283947481E-2</v>
      </c>
      <c r="V302" s="19">
        <v>5.0248737963836498E-2</v>
      </c>
      <c r="W302" s="19">
        <v>5.8059208955342945E-2</v>
      </c>
      <c r="X302" s="19">
        <v>6.1014058859210574E-2</v>
      </c>
      <c r="Y302" s="19">
        <v>6.3208298821190834E-2</v>
      </c>
      <c r="Z302" s="19">
        <v>6.5640816716297512E-2</v>
      </c>
      <c r="AA302" s="19">
        <v>7.0747869739949176E-2</v>
      </c>
      <c r="AB302" s="19">
        <v>7.891239153668661E-2</v>
      </c>
      <c r="AC302" s="19">
        <v>7.8902242456872718E-2</v>
      </c>
      <c r="AD302" s="19">
        <v>7.7554244725445143E-2</v>
      </c>
      <c r="AE302" s="19">
        <v>8.4902725175903249E-2</v>
      </c>
      <c r="AF302" s="19">
        <v>8.9998625617722761E-2</v>
      </c>
      <c r="AG302" s="19">
        <v>8.9905647629829222E-2</v>
      </c>
      <c r="AH302" s="19">
        <v>9.1289534842110776E-2</v>
      </c>
      <c r="AI302" s="19">
        <v>9.311428856819548E-2</v>
      </c>
      <c r="AJ302" s="19">
        <v>9.5224290628178165E-2</v>
      </c>
      <c r="AK302" s="19">
        <v>9.4326601132568966E-2</v>
      </c>
      <c r="AL302" s="19">
        <v>9.1013943664037367E-2</v>
      </c>
      <c r="AM302" s="19">
        <v>8.7068209566962596E-2</v>
      </c>
      <c r="AN302" s="19">
        <v>8.0390274377048154E-2</v>
      </c>
      <c r="AO302" s="19">
        <v>7.5331976177589688E-2</v>
      </c>
      <c r="AP302" s="19">
        <v>7.5971854911041969E-2</v>
      </c>
      <c r="AQ302" s="19">
        <v>7.597850738914147E-2</v>
      </c>
    </row>
    <row r="303" spans="1:44" s="2" customFormat="1">
      <c r="AQ303" s="50"/>
    </row>
    <row r="304" spans="1:44" s="2" customFormat="1"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Q304" s="50"/>
      <c r="AR304" s="78"/>
    </row>
    <row r="305" spans="1:43" s="2" customFormat="1"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</row>
    <row r="306" spans="1:43" s="2" customFormat="1"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</row>
    <row r="307" spans="1:43" s="2" customFormat="1"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</row>
    <row r="308" spans="1:43" s="2" customFormat="1"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</row>
    <row r="309" spans="1:43" s="2" customFormat="1"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</row>
    <row r="310" spans="1:43" s="5" customFormat="1">
      <c r="A310" s="4" t="s">
        <v>94</v>
      </c>
      <c r="B310" s="5" t="s">
        <v>95</v>
      </c>
    </row>
    <row r="311" spans="1:43" s="29" customFormat="1"/>
    <row r="312" spans="1:43" s="29" customFormat="1">
      <c r="I312" s="52" t="s">
        <v>201</v>
      </c>
    </row>
    <row r="313" spans="1:43" s="29" customFormat="1">
      <c r="J313" s="49">
        <v>1990</v>
      </c>
      <c r="K313" s="49">
        <v>1991</v>
      </c>
      <c r="L313" s="49">
        <v>1992</v>
      </c>
      <c r="M313" s="49">
        <v>1993</v>
      </c>
      <c r="N313" s="49">
        <v>1994</v>
      </c>
      <c r="O313" s="49">
        <v>1995</v>
      </c>
      <c r="P313" s="49">
        <v>1996</v>
      </c>
      <c r="Q313" s="49">
        <v>1997</v>
      </c>
      <c r="R313" s="49">
        <v>1998</v>
      </c>
      <c r="S313" s="49">
        <v>1999</v>
      </c>
      <c r="T313" s="49">
        <v>2000</v>
      </c>
      <c r="U313" s="49">
        <v>2001</v>
      </c>
      <c r="V313" s="49">
        <v>2002</v>
      </c>
      <c r="W313" s="49">
        <v>2003</v>
      </c>
      <c r="X313" s="49">
        <v>2004</v>
      </c>
      <c r="Y313" s="49">
        <v>2005</v>
      </c>
      <c r="Z313" s="49">
        <v>2006</v>
      </c>
      <c r="AA313" s="49">
        <v>2007</v>
      </c>
      <c r="AB313" s="49">
        <v>2008</v>
      </c>
      <c r="AC313" s="49">
        <v>2009</v>
      </c>
      <c r="AD313" s="49">
        <v>2010</v>
      </c>
      <c r="AE313" s="49">
        <v>2011</v>
      </c>
      <c r="AF313" s="49">
        <v>2012</v>
      </c>
      <c r="AG313" s="49">
        <v>2013</v>
      </c>
      <c r="AH313" s="49">
        <v>2014</v>
      </c>
      <c r="AI313" s="49">
        <v>2015</v>
      </c>
      <c r="AJ313" s="49">
        <v>2016</v>
      </c>
      <c r="AK313" s="49">
        <v>2017</v>
      </c>
      <c r="AL313" s="49">
        <v>2018</v>
      </c>
      <c r="AM313" s="49">
        <v>2019</v>
      </c>
      <c r="AN313" s="49">
        <v>2020</v>
      </c>
      <c r="AO313" s="49">
        <v>2021</v>
      </c>
      <c r="AP313" s="49">
        <v>2022</v>
      </c>
      <c r="AQ313" s="49">
        <v>2023</v>
      </c>
    </row>
    <row r="314" spans="1:43" s="29" customFormat="1">
      <c r="I314" s="12" t="s">
        <v>285</v>
      </c>
      <c r="J314" s="19">
        <v>0</v>
      </c>
      <c r="K314" s="19">
        <v>0</v>
      </c>
      <c r="L314" s="19">
        <v>3.8999999999999999E-5</v>
      </c>
      <c r="M314" s="19">
        <v>1.56E-4</v>
      </c>
      <c r="N314" s="19">
        <v>1.6552383729640091E-3</v>
      </c>
      <c r="O314" s="19">
        <v>3.4680884814054882E-3</v>
      </c>
      <c r="P314" s="19">
        <v>4.6169381959081787E-3</v>
      </c>
      <c r="Q314" s="19">
        <v>3.5916695864108726E-3</v>
      </c>
      <c r="R314" s="19">
        <v>6.3192091572036747E-3</v>
      </c>
      <c r="S314" s="19">
        <v>5.8256991020962604E-3</v>
      </c>
      <c r="T314" s="19">
        <v>6.3977195348578347E-3</v>
      </c>
      <c r="U314" s="19">
        <v>5.7988649626338545E-3</v>
      </c>
      <c r="V314" s="19">
        <v>7.3736607184521829E-3</v>
      </c>
      <c r="W314" s="19">
        <v>1.0284482400245877E-2</v>
      </c>
      <c r="X314" s="19">
        <v>1.034583109959865E-2</v>
      </c>
      <c r="Y314" s="19">
        <v>1.0858680466688003E-2</v>
      </c>
      <c r="Z314" s="19">
        <v>5.5506216868828583E-3</v>
      </c>
      <c r="AA314" s="19">
        <v>4.3932908736245705E-3</v>
      </c>
      <c r="AB314" s="19">
        <v>6.5646403087800008E-3</v>
      </c>
      <c r="AC314" s="19">
        <v>6.2755796864000001E-3</v>
      </c>
      <c r="AD314" s="19">
        <v>8.5077678021000004E-3</v>
      </c>
      <c r="AE314" s="19">
        <v>6.2144150914260517E-3</v>
      </c>
      <c r="AF314" s="19">
        <v>7.1476606422444817E-3</v>
      </c>
      <c r="AG314" s="19">
        <v>9.1080585735104306E-3</v>
      </c>
      <c r="AH314" s="19">
        <v>1.1020299478280562E-2</v>
      </c>
      <c r="AI314" s="19">
        <v>8.4541611452368676E-3</v>
      </c>
      <c r="AJ314" s="19">
        <v>7.8942071680052801E-3</v>
      </c>
      <c r="AK314" s="19">
        <v>5.9363609118800887E-3</v>
      </c>
      <c r="AL314" s="19">
        <v>5.1729877100941297E-3</v>
      </c>
      <c r="AM314" s="19">
        <v>7.3978313873153175E-3</v>
      </c>
      <c r="AN314" s="19">
        <v>4.6324416147549372E-3</v>
      </c>
      <c r="AO314" s="19">
        <v>4.0466868329440738E-3</v>
      </c>
      <c r="AP314" s="19">
        <v>2.9349352731577291E-3</v>
      </c>
      <c r="AQ314" s="19">
        <v>3.0766566557817151E-3</v>
      </c>
    </row>
    <row r="315" spans="1:43" s="29" customFormat="1">
      <c r="I315" s="12" t="s">
        <v>286</v>
      </c>
      <c r="J315" s="19">
        <v>0</v>
      </c>
      <c r="K315" s="19">
        <v>0</v>
      </c>
      <c r="L315" s="19">
        <v>0</v>
      </c>
      <c r="M315" s="19">
        <v>2.3399999999999975E-4</v>
      </c>
      <c r="N315" s="19">
        <v>1.0084506728835539E-2</v>
      </c>
      <c r="O315" s="19">
        <v>2.5571335361704698E-2</v>
      </c>
      <c r="P315" s="19">
        <v>6.1094010981706852E-2</v>
      </c>
      <c r="Q315" s="19">
        <v>0.10647688727088804</v>
      </c>
      <c r="R315" s="19">
        <v>0.13093829476573055</v>
      </c>
      <c r="S315" s="19">
        <v>0.17654331206353699</v>
      </c>
      <c r="T315" s="19">
        <v>0.21122730834928913</v>
      </c>
      <c r="U315" s="19">
        <v>0.28303960645530923</v>
      </c>
      <c r="V315" s="19">
        <v>0.33997288082914834</v>
      </c>
      <c r="W315" s="19">
        <v>0.39434589425029226</v>
      </c>
      <c r="X315" s="19">
        <v>0.49925703252734366</v>
      </c>
      <c r="Y315" s="19">
        <v>0.60381067565985613</v>
      </c>
      <c r="Z315" s="19">
        <v>0.69345147055539602</v>
      </c>
      <c r="AA315" s="19">
        <v>0.7526432987014805</v>
      </c>
      <c r="AB315" s="19">
        <v>0.81664901160312098</v>
      </c>
      <c r="AC315" s="19">
        <v>0.87852641371342599</v>
      </c>
      <c r="AD315" s="19">
        <v>0.8960663164253182</v>
      </c>
      <c r="AE315" s="19">
        <v>0.91268912787765766</v>
      </c>
      <c r="AF315" s="19">
        <v>0.94188173556689081</v>
      </c>
      <c r="AG315" s="19">
        <v>0.93417283859976941</v>
      </c>
      <c r="AH315" s="19">
        <v>0.93858280633689173</v>
      </c>
      <c r="AI315" s="19">
        <v>0.86522778451339066</v>
      </c>
      <c r="AJ315" s="19">
        <v>0.90652126199074201</v>
      </c>
      <c r="AK315" s="19">
        <v>0.86339250789830568</v>
      </c>
      <c r="AL315" s="19">
        <v>0.7675347613798732</v>
      </c>
      <c r="AM315" s="19">
        <v>0.88269960279956394</v>
      </c>
      <c r="AN315" s="19">
        <v>0.79960646512518441</v>
      </c>
      <c r="AO315" s="19">
        <v>0.70338972325044813</v>
      </c>
      <c r="AP315" s="19">
        <v>0.66895373205710029</v>
      </c>
      <c r="AQ315" s="19">
        <v>0.61328031974662289</v>
      </c>
    </row>
    <row r="316" spans="1:43" s="29" customFormat="1">
      <c r="I316" s="12" t="s">
        <v>287</v>
      </c>
      <c r="J316" s="19">
        <v>0</v>
      </c>
      <c r="K316" s="19">
        <v>0</v>
      </c>
      <c r="L316" s="19">
        <v>0</v>
      </c>
      <c r="M316" s="19">
        <v>0</v>
      </c>
      <c r="N316" s="19">
        <v>1.8994950000000005E-6</v>
      </c>
      <c r="O316" s="19">
        <v>3.4250137999999994E-4</v>
      </c>
      <c r="P316" s="19">
        <v>1.0116960100000003E-3</v>
      </c>
      <c r="Q316" s="19">
        <v>3.2150693249999997E-3</v>
      </c>
      <c r="R316" s="19">
        <v>2.9341147874999999E-3</v>
      </c>
      <c r="S316" s="19">
        <v>2.9921786096429267E-3</v>
      </c>
      <c r="T316" s="19">
        <v>8.9214766647889368E-3</v>
      </c>
      <c r="U316" s="19">
        <v>1.5068481820710473E-2</v>
      </c>
      <c r="V316" s="19">
        <v>1.4519152557517003E-2</v>
      </c>
      <c r="W316" s="19">
        <v>1.9286207698474507E-2</v>
      </c>
      <c r="X316" s="19">
        <v>2.1867316522827453E-2</v>
      </c>
      <c r="Y316" s="19">
        <v>3.3506453580580409E-2</v>
      </c>
      <c r="Z316" s="19">
        <v>4.8968209216255491E-2</v>
      </c>
      <c r="AA316" s="19">
        <v>6.5001289914634858E-2</v>
      </c>
      <c r="AB316" s="19">
        <v>8.6735480526741626E-2</v>
      </c>
      <c r="AC316" s="19">
        <v>9.8000827881616348E-2</v>
      </c>
      <c r="AD316" s="19">
        <v>0.1059948001747591</v>
      </c>
      <c r="AE316" s="19">
        <v>0.1389481709569079</v>
      </c>
      <c r="AF316" s="19">
        <v>0.15395997218230278</v>
      </c>
      <c r="AG316" s="19">
        <v>0.19309898914295617</v>
      </c>
      <c r="AH316" s="19">
        <v>0.22620831076336298</v>
      </c>
      <c r="AI316" s="19">
        <v>0.32441711046016036</v>
      </c>
      <c r="AJ316" s="19">
        <v>0.30272410086293822</v>
      </c>
      <c r="AK316" s="19">
        <v>0.38279541616073848</v>
      </c>
      <c r="AL316" s="19">
        <v>0.52653190519138016</v>
      </c>
      <c r="AM316" s="19">
        <v>0.42446748271793727</v>
      </c>
      <c r="AN316" s="19">
        <v>0.53871420010456428</v>
      </c>
      <c r="AO316" s="19">
        <v>0.8385530227359641</v>
      </c>
      <c r="AP316" s="19">
        <v>0.76788602926359151</v>
      </c>
      <c r="AQ316" s="19">
        <v>0.470768632175875</v>
      </c>
    </row>
    <row r="317" spans="1:43" s="29" customFormat="1"/>
    <row r="318" spans="1:43" s="29" customFormat="1">
      <c r="AQ318" s="144"/>
    </row>
    <row r="319" spans="1:43" s="29" customFormat="1">
      <c r="AQ319" s="144"/>
    </row>
    <row r="320" spans="1:43" s="29" customFormat="1">
      <c r="AQ320" s="144"/>
    </row>
    <row r="321" spans="1:43" s="29" customFormat="1"/>
    <row r="322" spans="1:43" s="29" customFormat="1"/>
    <row r="323" spans="1:43" s="29" customFormat="1"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</row>
    <row r="324" spans="1:43" s="29" customFormat="1"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</row>
    <row r="325" spans="1:43" s="29" customFormat="1"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</row>
    <row r="326" spans="1:43" s="29" customFormat="1"/>
    <row r="327" spans="1:43" s="29" customFormat="1"/>
    <row r="328" spans="1:43" s="29" customFormat="1"/>
    <row r="329" spans="1:43" s="5" customFormat="1">
      <c r="A329" s="4" t="s">
        <v>96</v>
      </c>
      <c r="B329" s="5" t="s">
        <v>97</v>
      </c>
    </row>
    <row r="330" spans="1:43" s="2" customFormat="1"/>
    <row r="331" spans="1:43" s="2" customFormat="1">
      <c r="I331" s="1" t="s">
        <v>201</v>
      </c>
    </row>
    <row r="332" spans="1:43" s="2" customFormat="1">
      <c r="I332" s="14"/>
      <c r="J332" s="33">
        <v>1990</v>
      </c>
      <c r="K332" s="33">
        <v>1991</v>
      </c>
      <c r="L332" s="33">
        <v>1992</v>
      </c>
      <c r="M332" s="33">
        <v>1993</v>
      </c>
      <c r="N332" s="33">
        <v>1994</v>
      </c>
      <c r="O332" s="33">
        <v>1995</v>
      </c>
      <c r="P332" s="33">
        <v>1996</v>
      </c>
      <c r="Q332" s="33">
        <v>1997</v>
      </c>
      <c r="R332" s="33">
        <v>1998</v>
      </c>
      <c r="S332" s="33">
        <v>1999</v>
      </c>
      <c r="T332" s="33">
        <v>2000</v>
      </c>
      <c r="U332" s="33">
        <v>2001</v>
      </c>
      <c r="V332" s="33">
        <v>2002</v>
      </c>
      <c r="W332" s="33">
        <v>2003</v>
      </c>
      <c r="X332" s="33">
        <v>2004</v>
      </c>
      <c r="Y332" s="33">
        <v>2005</v>
      </c>
      <c r="Z332" s="33">
        <v>2006</v>
      </c>
      <c r="AA332" s="33">
        <v>2007</v>
      </c>
      <c r="AB332" s="33">
        <v>2008</v>
      </c>
      <c r="AC332" s="33">
        <v>2009</v>
      </c>
      <c r="AD332" s="33">
        <v>2010</v>
      </c>
      <c r="AE332" s="33">
        <v>2011</v>
      </c>
      <c r="AF332" s="33">
        <v>2012</v>
      </c>
      <c r="AG332" s="33">
        <v>2013</v>
      </c>
      <c r="AH332" s="33">
        <v>2014</v>
      </c>
      <c r="AI332" s="33">
        <v>2015</v>
      </c>
      <c r="AJ332" s="33">
        <v>2016</v>
      </c>
      <c r="AK332" s="33">
        <v>2017</v>
      </c>
      <c r="AL332" s="33">
        <v>2018</v>
      </c>
      <c r="AM332" s="33">
        <v>2019</v>
      </c>
      <c r="AN332" s="33">
        <v>2020</v>
      </c>
      <c r="AO332" s="33">
        <v>2021</v>
      </c>
      <c r="AP332" s="33">
        <v>2022</v>
      </c>
      <c r="AQ332" s="33">
        <v>2023</v>
      </c>
    </row>
    <row r="333" spans="1:43" s="2" customFormat="1">
      <c r="I333" s="12" t="s">
        <v>288</v>
      </c>
      <c r="J333" s="15">
        <v>31.03492803365647</v>
      </c>
      <c r="K333" s="15">
        <v>31.236804672592609</v>
      </c>
      <c r="L333" s="15">
        <v>30.747428602974395</v>
      </c>
      <c r="M333" s="15">
        <v>30.736272143111961</v>
      </c>
      <c r="N333" s="15">
        <v>32.004583590442074</v>
      </c>
      <c r="O333" s="15">
        <v>32.342826457776567</v>
      </c>
      <c r="P333" s="15">
        <v>32.917606624027158</v>
      </c>
      <c r="Q333" s="15">
        <v>33.471382198668692</v>
      </c>
      <c r="R333" s="15">
        <v>32.72446313087552</v>
      </c>
      <c r="S333" s="15">
        <v>32.587809152978444</v>
      </c>
      <c r="T333" s="15">
        <v>33.577336908069583</v>
      </c>
      <c r="U333" s="15">
        <v>33.771371465418085</v>
      </c>
      <c r="V333" s="15">
        <v>33.542895118614965</v>
      </c>
      <c r="W333" s="15">
        <v>34.110682515006076</v>
      </c>
      <c r="X333" s="15">
        <v>34.284020829541696</v>
      </c>
      <c r="Y333" s="15">
        <v>34.373049805977161</v>
      </c>
      <c r="Z333" s="15">
        <v>34.41952265755716</v>
      </c>
      <c r="AA333" s="15">
        <v>33.43373706373896</v>
      </c>
      <c r="AB333" s="15">
        <v>32.534704707756127</v>
      </c>
      <c r="AC333" s="15">
        <v>32.407535205060398</v>
      </c>
      <c r="AD333" s="15">
        <v>32.375798503067138</v>
      </c>
      <c r="AE333" s="15">
        <v>32.658935756796431</v>
      </c>
      <c r="AF333" s="15">
        <v>33.503388829144022</v>
      </c>
      <c r="AG333" s="15">
        <v>33.457712629422225</v>
      </c>
      <c r="AH333" s="15">
        <v>33.616008393541968</v>
      </c>
      <c r="AI333" s="15">
        <v>33.229523740528059</v>
      </c>
      <c r="AJ333" s="15">
        <v>32.797183943275151</v>
      </c>
      <c r="AK333" s="15">
        <v>32.891246737458239</v>
      </c>
      <c r="AL333" s="15">
        <v>33.029999168566903</v>
      </c>
      <c r="AM333" s="15">
        <v>33.214847814708598</v>
      </c>
      <c r="AN333" s="15">
        <v>33.084227275002398</v>
      </c>
      <c r="AO333" s="15">
        <v>33.109860296214947</v>
      </c>
      <c r="AP333" s="15">
        <v>32.332519767432828</v>
      </c>
      <c r="AQ333" s="15">
        <v>31.661723710456947</v>
      </c>
    </row>
    <row r="334" spans="1:43" s="2" customFormat="1">
      <c r="I334" s="12" t="s">
        <v>289</v>
      </c>
      <c r="J334" s="15">
        <v>4.9908024628033676</v>
      </c>
      <c r="K334" s="15">
        <v>5.1026711954178063</v>
      </c>
      <c r="L334" s="15">
        <v>5.148847484913353</v>
      </c>
      <c r="M334" s="15">
        <v>5.3834397393830065</v>
      </c>
      <c r="N334" s="15">
        <v>5.6534080874676844</v>
      </c>
      <c r="O334" s="15">
        <v>5.9422985485119781</v>
      </c>
      <c r="P334" s="15">
        <v>6.0091357167823665</v>
      </c>
      <c r="Q334" s="15">
        <v>6.0599564313909822</v>
      </c>
      <c r="R334" s="15">
        <v>6.0817663569119187</v>
      </c>
      <c r="S334" s="15">
        <v>6.1640775275229318</v>
      </c>
      <c r="T334" s="15">
        <v>6.4697190887799945</v>
      </c>
      <c r="U334" s="15">
        <v>6.893758027528599</v>
      </c>
      <c r="V334" s="15">
        <v>7.0999707114966064</v>
      </c>
      <c r="W334" s="15">
        <v>7.2991321849519988</v>
      </c>
      <c r="X334" s="15">
        <v>7.4087246462711196</v>
      </c>
      <c r="Y334" s="15">
        <v>7.5080147966882871</v>
      </c>
      <c r="Z334" s="15">
        <v>7.1515039889662511</v>
      </c>
      <c r="AA334" s="15">
        <v>7.0202604826064796</v>
      </c>
      <c r="AB334" s="15">
        <v>7.010130335672498</v>
      </c>
      <c r="AC334" s="15">
        <v>7.0213157897412781</v>
      </c>
      <c r="AD334" s="15">
        <v>7.1663054022076125</v>
      </c>
      <c r="AE334" s="15">
        <v>7.3575714737959776</v>
      </c>
      <c r="AF334" s="15">
        <v>7.4878949151879439</v>
      </c>
      <c r="AG334" s="15">
        <v>7.3884556186182504</v>
      </c>
      <c r="AH334" s="15">
        <v>7.6298080219574178</v>
      </c>
      <c r="AI334" s="15">
        <v>7.6419098819707036</v>
      </c>
      <c r="AJ334" s="15">
        <v>7.6074496335000195</v>
      </c>
      <c r="AK334" s="15">
        <v>7.6383372503518929</v>
      </c>
      <c r="AL334" s="15">
        <v>7.7683772834841056</v>
      </c>
      <c r="AM334" s="15">
        <v>7.7872880245495493</v>
      </c>
      <c r="AN334" s="15">
        <v>7.8279953427019109</v>
      </c>
      <c r="AO334" s="15">
        <v>7.6425511274787947</v>
      </c>
      <c r="AP334" s="15">
        <v>7.2778725857470761</v>
      </c>
      <c r="AQ334" s="15">
        <v>7.0718611011551165</v>
      </c>
    </row>
    <row r="335" spans="1:43" s="2" customFormat="1">
      <c r="I335" s="12" t="s">
        <v>290</v>
      </c>
      <c r="J335" s="15">
        <v>0.85979756612823277</v>
      </c>
      <c r="K335" s="15">
        <v>0.87918878217272278</v>
      </c>
      <c r="L335" s="15">
        <v>0.88668231418101395</v>
      </c>
      <c r="M335" s="15">
        <v>0.90547825421659178</v>
      </c>
      <c r="N335" s="15">
        <v>0.94957765111594405</v>
      </c>
      <c r="O335" s="15">
        <v>0.98680206235935697</v>
      </c>
      <c r="P335" s="15">
        <v>1.029742530521909</v>
      </c>
      <c r="Q335" s="15">
        <v>1.0570528655611398</v>
      </c>
      <c r="R335" s="15">
        <v>1.0470582396323631</v>
      </c>
      <c r="S335" s="15">
        <v>1.0422041186519178</v>
      </c>
      <c r="T335" s="15">
        <v>1.0977746714805092</v>
      </c>
      <c r="U335" s="15">
        <v>1.1479944451655524</v>
      </c>
      <c r="V335" s="15">
        <v>1.1702550141961838</v>
      </c>
      <c r="W335" s="15">
        <v>1.2157513025973909</v>
      </c>
      <c r="X335" s="15">
        <v>1.2455535795817854</v>
      </c>
      <c r="Y335" s="15">
        <v>1.2520875670645426</v>
      </c>
      <c r="Z335" s="15">
        <v>1.2808302768742565</v>
      </c>
      <c r="AA335" s="15">
        <v>1.2920687329280089</v>
      </c>
      <c r="AB335" s="15">
        <v>1.3241473583821994</v>
      </c>
      <c r="AC335" s="15">
        <v>1.3952877278081395</v>
      </c>
      <c r="AD335" s="15">
        <v>1.4819237204532125</v>
      </c>
      <c r="AE335" s="15">
        <v>1.5865528724258495</v>
      </c>
      <c r="AF335" s="15">
        <v>1.7217006861344655</v>
      </c>
      <c r="AG335" s="15">
        <v>1.8270581623995099</v>
      </c>
      <c r="AH335" s="15">
        <v>1.9282845776387902</v>
      </c>
      <c r="AI335" s="15">
        <v>1.9364438769501446</v>
      </c>
      <c r="AJ335" s="15">
        <v>1.9119980159910108</v>
      </c>
      <c r="AK335" s="15">
        <v>1.9298775991692554</v>
      </c>
      <c r="AL335" s="15">
        <v>1.9285723933927252</v>
      </c>
      <c r="AM335" s="15">
        <v>1.9285255856812278</v>
      </c>
      <c r="AN335" s="15">
        <v>1.9229868334377427</v>
      </c>
      <c r="AO335" s="15">
        <v>1.9388012377118127</v>
      </c>
      <c r="AP335" s="15">
        <v>1.8904552550820157</v>
      </c>
      <c r="AQ335" s="15">
        <v>1.8614710278858224</v>
      </c>
    </row>
    <row r="336" spans="1:43" s="2" customFormat="1">
      <c r="I336" s="12" t="s">
        <v>291</v>
      </c>
      <c r="J336" s="15">
        <v>2.957495053483683E-2</v>
      </c>
      <c r="K336" s="15">
        <v>2.6107466834581317E-2</v>
      </c>
      <c r="L336" s="15">
        <v>2.4720968490349549E-2</v>
      </c>
      <c r="M336" s="15">
        <v>2.854262655143458E-2</v>
      </c>
      <c r="N336" s="15">
        <v>3.0077862242812614E-2</v>
      </c>
      <c r="O336" s="15">
        <v>2.6128637178139513E-2</v>
      </c>
      <c r="P336" s="15">
        <v>3.0156466930350234E-2</v>
      </c>
      <c r="Q336" s="15">
        <v>3.4359493295617938E-2</v>
      </c>
      <c r="R336" s="15">
        <v>3.0796870673661658E-2</v>
      </c>
      <c r="S336" s="15">
        <v>3.0648514142981753E-2</v>
      </c>
      <c r="T336" s="15">
        <v>3.0531610940570886E-2</v>
      </c>
      <c r="U336" s="15">
        <v>3.3892058561093563E-2</v>
      </c>
      <c r="V336" s="15">
        <v>3.3508341034291789E-2</v>
      </c>
      <c r="W336" s="15">
        <v>3.1997283707944746E-2</v>
      </c>
      <c r="X336" s="15">
        <v>2.3808490254097592E-2</v>
      </c>
      <c r="Y336" s="15">
        <v>2.8538132098631763E-2</v>
      </c>
      <c r="Z336" s="15">
        <v>2.7014843879982209E-2</v>
      </c>
      <c r="AA336" s="15">
        <v>3.3568051730817672E-2</v>
      </c>
      <c r="AB336" s="15">
        <v>2.7719583424953953E-2</v>
      </c>
      <c r="AC336" s="15">
        <v>2.7263612797867154E-2</v>
      </c>
      <c r="AD336" s="15">
        <v>3.1276264152864997E-2</v>
      </c>
      <c r="AE336" s="15">
        <v>2.1274934247323074E-2</v>
      </c>
      <c r="AF336" s="15">
        <v>3.3934101479481171E-2</v>
      </c>
      <c r="AG336" s="15">
        <v>3.5073905846452647E-2</v>
      </c>
      <c r="AH336" s="15">
        <v>2.9254971740975577E-2</v>
      </c>
      <c r="AI336" s="15">
        <v>1.9910336283125218E-2</v>
      </c>
      <c r="AJ336" s="15">
        <v>2.5972430534984881E-2</v>
      </c>
      <c r="AK336" s="15">
        <v>2.5230522200494931E-2</v>
      </c>
      <c r="AL336" s="15">
        <v>2.0513174034100246E-2</v>
      </c>
      <c r="AM336" s="15">
        <v>2.6123221848088463E-2</v>
      </c>
      <c r="AN336" s="15">
        <v>2.6042088049734957E-2</v>
      </c>
      <c r="AO336" s="15">
        <v>2.4401946411600761E-2</v>
      </c>
      <c r="AP336" s="15">
        <v>2.0582629136640662E-2</v>
      </c>
      <c r="AQ336" s="15">
        <v>1.7943005045360394E-2</v>
      </c>
    </row>
    <row r="337" spans="1:43" s="2" customFormat="1"/>
    <row r="338" spans="1:43" s="2" customFormat="1"/>
    <row r="339" spans="1:43" s="2" customFormat="1"/>
    <row r="340" spans="1:43" s="2" customFormat="1"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</row>
    <row r="341" spans="1:43" s="2" customFormat="1"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</row>
    <row r="342" spans="1:43" s="2" customFormat="1"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50"/>
    </row>
    <row r="343" spans="1:43" s="2" customFormat="1"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50"/>
    </row>
    <row r="344" spans="1:43" s="2" customFormat="1"/>
    <row r="345" spans="1:43" s="2" customFormat="1"/>
    <row r="346" spans="1:43" s="2" customFormat="1"/>
    <row r="347" spans="1:43" s="2" customFormat="1"/>
    <row r="348" spans="1:43" s="2" customFormat="1"/>
    <row r="349" spans="1:43" s="5" customFormat="1">
      <c r="A349" s="4" t="s">
        <v>98</v>
      </c>
      <c r="B349" s="5" t="s">
        <v>99</v>
      </c>
    </row>
    <row r="350" spans="1:43" s="2" customFormat="1"/>
    <row r="351" spans="1:43" s="2" customFormat="1">
      <c r="I351" s="1" t="s">
        <v>292</v>
      </c>
    </row>
    <row r="352" spans="1:43" s="2" customFormat="1">
      <c r="I352" s="14"/>
      <c r="J352" s="33">
        <v>1990</v>
      </c>
      <c r="K352" s="33">
        <v>1991</v>
      </c>
      <c r="L352" s="33">
        <v>1992</v>
      </c>
      <c r="M352" s="33">
        <v>1993</v>
      </c>
      <c r="N352" s="33">
        <v>1994</v>
      </c>
      <c r="O352" s="33">
        <v>1995</v>
      </c>
      <c r="P352" s="33">
        <v>1996</v>
      </c>
      <c r="Q352" s="33">
        <v>1997</v>
      </c>
      <c r="R352" s="33">
        <v>1998</v>
      </c>
      <c r="S352" s="33">
        <v>1999</v>
      </c>
      <c r="T352" s="33">
        <v>2000</v>
      </c>
      <c r="U352" s="33">
        <v>2001</v>
      </c>
      <c r="V352" s="33">
        <v>2002</v>
      </c>
      <c r="W352" s="33">
        <v>2003</v>
      </c>
      <c r="X352" s="33">
        <v>2004</v>
      </c>
      <c r="Y352" s="33">
        <v>2005</v>
      </c>
      <c r="Z352" s="33">
        <v>2006</v>
      </c>
      <c r="AA352" s="33">
        <v>2007</v>
      </c>
      <c r="AB352" s="33">
        <v>2008</v>
      </c>
      <c r="AC352" s="33">
        <v>2009</v>
      </c>
      <c r="AD352" s="33">
        <v>2010</v>
      </c>
      <c r="AE352" s="33">
        <v>2011</v>
      </c>
      <c r="AF352" s="33">
        <v>2012</v>
      </c>
      <c r="AG352" s="33">
        <v>2013</v>
      </c>
      <c r="AH352" s="33">
        <v>2014</v>
      </c>
      <c r="AI352" s="33">
        <v>2015</v>
      </c>
      <c r="AJ352" s="33">
        <v>2016</v>
      </c>
      <c r="AK352" s="33">
        <v>2017</v>
      </c>
      <c r="AL352" s="33">
        <v>2018</v>
      </c>
      <c r="AM352" s="33">
        <v>2019</v>
      </c>
      <c r="AN352" s="33">
        <v>2020</v>
      </c>
      <c r="AO352" s="33">
        <v>2021</v>
      </c>
      <c r="AP352" s="33">
        <v>2022</v>
      </c>
      <c r="AQ352" s="33">
        <v>2023</v>
      </c>
    </row>
    <row r="353" spans="9:45" s="2" customFormat="1">
      <c r="I353" s="12" t="s">
        <v>293</v>
      </c>
      <c r="J353" s="17">
        <v>0.26547580661784748</v>
      </c>
      <c r="K353" s="17">
        <v>0.27785244793828906</v>
      </c>
      <c r="L353" s="17">
        <v>0.2827808695925903</v>
      </c>
      <c r="M353" s="17">
        <v>0.29190296260525977</v>
      </c>
      <c r="N353" s="17">
        <v>0.30880842946518888</v>
      </c>
      <c r="O353" s="17">
        <v>0.32887120989521357</v>
      </c>
      <c r="P353" s="17">
        <v>0.34904787594279157</v>
      </c>
      <c r="Q353" s="17">
        <v>0.35789546487455137</v>
      </c>
      <c r="R353" s="17">
        <v>0.35817405853109774</v>
      </c>
      <c r="S353" s="17">
        <v>0.36054284879807269</v>
      </c>
      <c r="T353" s="17">
        <v>0.39094059356735311</v>
      </c>
      <c r="U353" s="17">
        <v>0.42309520403623058</v>
      </c>
      <c r="V353" s="17">
        <v>0.44305382556479855</v>
      </c>
      <c r="W353" s="17">
        <v>0.45631368375788184</v>
      </c>
      <c r="X353" s="17">
        <v>0.45438685818690366</v>
      </c>
      <c r="Y353" s="17">
        <v>0.44930268586943417</v>
      </c>
      <c r="Z353" s="17">
        <v>0.45288512379241858</v>
      </c>
      <c r="AA353" s="17">
        <v>0.45684688742916491</v>
      </c>
      <c r="AB353" s="17">
        <v>0.48208916490358666</v>
      </c>
      <c r="AC353" s="17">
        <v>0.50557089688462986</v>
      </c>
      <c r="AD353" s="17">
        <v>0.52892793658993409</v>
      </c>
      <c r="AE353" s="17">
        <v>0.55690031382328076</v>
      </c>
      <c r="AF353" s="17">
        <v>0.58819099693439936</v>
      </c>
      <c r="AG353" s="17">
        <v>0.60841894006791786</v>
      </c>
      <c r="AH353" s="17">
        <v>0.63282245105610724</v>
      </c>
      <c r="AI353" s="17">
        <v>0.63887626226997518</v>
      </c>
      <c r="AJ353" s="17">
        <v>0.6341249319986203</v>
      </c>
      <c r="AK353" s="17">
        <v>0.63693477621301198</v>
      </c>
      <c r="AL353" s="17">
        <v>0.63238748146251467</v>
      </c>
      <c r="AM353" s="17">
        <v>0.63152702617042666</v>
      </c>
      <c r="AN353" s="17">
        <v>0.63410239760652265</v>
      </c>
      <c r="AO353" s="17">
        <v>0.63707219560413941</v>
      </c>
      <c r="AP353" s="17">
        <v>0.62102395898534157</v>
      </c>
      <c r="AQ353" s="17">
        <v>0.61104840149101203</v>
      </c>
    </row>
    <row r="354" spans="9:45" s="2" customFormat="1">
      <c r="I354" s="12" t="s">
        <v>294</v>
      </c>
      <c r="J354" s="17">
        <v>0.84329135928710175</v>
      </c>
      <c r="K354" s="17">
        <v>0.83769057646808931</v>
      </c>
      <c r="L354" s="17">
        <v>0.81645975725999886</v>
      </c>
      <c r="M354" s="17">
        <v>0.80972596549768294</v>
      </c>
      <c r="N354" s="17">
        <v>0.83826368682596575</v>
      </c>
      <c r="O354" s="17">
        <v>0.83107341495777709</v>
      </c>
      <c r="P354" s="17">
        <v>0.83297283396396171</v>
      </c>
      <c r="Q354" s="17">
        <v>0.84243171713216325</v>
      </c>
      <c r="R354" s="17">
        <v>0.81258850436883512</v>
      </c>
      <c r="S354" s="17">
        <v>0.80295960678581979</v>
      </c>
      <c r="T354" s="17">
        <v>0.80958104662876984</v>
      </c>
      <c r="U354" s="17">
        <v>0.7864345217704648</v>
      </c>
      <c r="V354" s="17">
        <v>0.75931727078988376</v>
      </c>
      <c r="W354" s="17">
        <v>0.76658332160620413</v>
      </c>
      <c r="X354" s="17">
        <v>0.77475406971913685</v>
      </c>
      <c r="Y354" s="17">
        <v>0.78458500942172205</v>
      </c>
      <c r="Z354" s="17">
        <v>0.78564034030416652</v>
      </c>
      <c r="AA354" s="17">
        <v>0.75017570622401908</v>
      </c>
      <c r="AB354" s="17">
        <v>0.6971888031904786</v>
      </c>
      <c r="AC354" s="17">
        <v>0.67327150466523489</v>
      </c>
      <c r="AD354" s="17">
        <v>0.65207264614970484</v>
      </c>
      <c r="AE354" s="17">
        <v>0.63852044746631709</v>
      </c>
      <c r="AF354" s="17">
        <v>0.64257893764221941</v>
      </c>
      <c r="AG354" s="17">
        <v>0.625077376524804</v>
      </c>
      <c r="AH354" s="17">
        <v>0.61091689477730504</v>
      </c>
      <c r="AI354" s="17">
        <v>0.59268431664685939</v>
      </c>
      <c r="AJ354" s="17">
        <v>0.58176746010375902</v>
      </c>
      <c r="AK354" s="17">
        <v>0.58298950751007472</v>
      </c>
      <c r="AL354" s="17">
        <v>0.59215164850965685</v>
      </c>
      <c r="AM354" s="17">
        <v>0.60033173745154844</v>
      </c>
      <c r="AN354" s="17">
        <v>0.5928472300492148</v>
      </c>
      <c r="AO354" s="17">
        <v>0.59125513716308209</v>
      </c>
      <c r="AP354" s="17">
        <v>0.57841024296866228</v>
      </c>
      <c r="AQ354" s="17">
        <v>0.56462021112348071</v>
      </c>
    </row>
    <row r="355" spans="9:45" s="2" customFormat="1">
      <c r="I355" s="12" t="s">
        <v>291</v>
      </c>
      <c r="J355" s="17">
        <v>2.9079959075407169E-2</v>
      </c>
      <c r="K355" s="17">
        <v>3.0177106422335065E-2</v>
      </c>
      <c r="L355" s="17">
        <v>2.9247249876719339E-2</v>
      </c>
      <c r="M355" s="17">
        <v>2.7077117819804375E-2</v>
      </c>
      <c r="N355" s="17">
        <v>2.8449548310865991E-2</v>
      </c>
      <c r="O355" s="17">
        <v>2.8891277954836925E-2</v>
      </c>
      <c r="P355" s="17">
        <v>2.8803141782035135E-2</v>
      </c>
      <c r="Q355" s="17">
        <v>3.1224615949418721E-2</v>
      </c>
      <c r="R355" s="17">
        <v>3.3746836710222716E-2</v>
      </c>
      <c r="S355" s="17">
        <v>3.5955942566081589E-2</v>
      </c>
      <c r="T355" s="17">
        <v>3.6182347712256258E-2</v>
      </c>
      <c r="U355" s="17">
        <v>3.5807652289420844E-2</v>
      </c>
      <c r="V355" s="17">
        <v>3.5553477759801888E-2</v>
      </c>
      <c r="W355" s="17">
        <v>3.6839284801360117E-2</v>
      </c>
      <c r="X355" s="17">
        <v>3.7788101525652484E-2</v>
      </c>
      <c r="Y355" s="17">
        <v>3.6442050627692124E-2</v>
      </c>
      <c r="Z355" s="17">
        <v>3.4469217651649675E-2</v>
      </c>
      <c r="AA355" s="17">
        <v>3.113320612481707E-2</v>
      </c>
      <c r="AB355" s="17">
        <v>2.7825545634582838E-2</v>
      </c>
      <c r="AC355" s="17">
        <v>2.6145638810760596E-2</v>
      </c>
      <c r="AD355" s="17">
        <v>2.576468802886378E-2</v>
      </c>
      <c r="AE355" s="17">
        <v>2.4992195480628032E-2</v>
      </c>
      <c r="AF355" s="17">
        <v>2.4420573051533001E-2</v>
      </c>
      <c r="AG355" s="17">
        <v>2.3605132992376099E-2</v>
      </c>
      <c r="AH355" s="17">
        <v>2.2456847623028908E-2</v>
      </c>
      <c r="AI355" s="17">
        <v>2.1102254643631468E-2</v>
      </c>
      <c r="AJ355" s="17">
        <v>2.0463270528901178E-2</v>
      </c>
      <c r="AK355" s="17">
        <v>2.0376041918024779E-2</v>
      </c>
      <c r="AL355" s="17">
        <v>2.0663288530936352E-2</v>
      </c>
      <c r="AM355" s="17">
        <v>1.9968004996926414E-2</v>
      </c>
      <c r="AN355" s="17">
        <v>2.0029821199244013E-2</v>
      </c>
      <c r="AO355" s="17">
        <v>2.0105152923283631E-2</v>
      </c>
      <c r="AP355" s="17">
        <v>1.9596161622005281E-2</v>
      </c>
      <c r="AQ355" s="17">
        <v>1.8415451532869831E-2</v>
      </c>
    </row>
    <row r="356" spans="9:45" s="2" customFormat="1">
      <c r="I356" s="2" t="s">
        <v>212</v>
      </c>
      <c r="J356" s="76">
        <f t="shared" ref="J356:AQ356" si="14">SUM(J353:J355)</f>
        <v>1.1378471249803563</v>
      </c>
      <c r="K356" s="76">
        <f t="shared" si="14"/>
        <v>1.1457201308287135</v>
      </c>
      <c r="L356" s="76">
        <f t="shared" si="14"/>
        <v>1.1284878767293085</v>
      </c>
      <c r="M356" s="76">
        <f t="shared" si="14"/>
        <v>1.1287060459227471</v>
      </c>
      <c r="N356" s="76">
        <f t="shared" si="14"/>
        <v>1.1755216646020206</v>
      </c>
      <c r="O356" s="76">
        <f t="shared" si="14"/>
        <v>1.1888359028078275</v>
      </c>
      <c r="P356" s="76">
        <f t="shared" si="14"/>
        <v>1.2108238516887884</v>
      </c>
      <c r="Q356" s="76">
        <f t="shared" si="14"/>
        <v>1.2315517979561335</v>
      </c>
      <c r="R356" s="76">
        <f t="shared" si="14"/>
        <v>1.2045093996101555</v>
      </c>
      <c r="S356" s="76">
        <f t="shared" si="14"/>
        <v>1.199458398149974</v>
      </c>
      <c r="T356" s="76">
        <f t="shared" si="14"/>
        <v>1.2367039879083792</v>
      </c>
      <c r="U356" s="76">
        <f t="shared" si="14"/>
        <v>1.2453373780961163</v>
      </c>
      <c r="V356" s="76">
        <f t="shared" si="14"/>
        <v>1.2379245741144842</v>
      </c>
      <c r="W356" s="76">
        <f t="shared" si="14"/>
        <v>1.2597362901654461</v>
      </c>
      <c r="X356" s="76">
        <f t="shared" si="14"/>
        <v>1.2669290294316931</v>
      </c>
      <c r="Y356" s="76">
        <f t="shared" si="14"/>
        <v>1.2703297459188483</v>
      </c>
      <c r="Z356" s="76">
        <f t="shared" si="14"/>
        <v>1.2729946817482347</v>
      </c>
      <c r="AA356" s="76">
        <f t="shared" si="14"/>
        <v>1.2381557997780011</v>
      </c>
      <c r="AB356" s="76">
        <f t="shared" si="14"/>
        <v>1.2071035137286481</v>
      </c>
      <c r="AC356" s="76">
        <f t="shared" si="14"/>
        <v>1.2049880403606255</v>
      </c>
      <c r="AD356" s="76">
        <f t="shared" si="14"/>
        <v>1.2067652707685026</v>
      </c>
      <c r="AE356" s="76">
        <f t="shared" si="14"/>
        <v>1.220412956770226</v>
      </c>
      <c r="AF356" s="76">
        <f t="shared" si="14"/>
        <v>1.2551905076281518</v>
      </c>
      <c r="AG356" s="76">
        <f t="shared" si="14"/>
        <v>1.2571014495850981</v>
      </c>
      <c r="AH356" s="76">
        <f t="shared" si="14"/>
        <v>1.2661961934564412</v>
      </c>
      <c r="AI356" s="76">
        <f t="shared" si="14"/>
        <v>1.2526628335604659</v>
      </c>
      <c r="AJ356" s="76">
        <f t="shared" si="14"/>
        <v>1.2363556626312804</v>
      </c>
      <c r="AK356" s="76">
        <f t="shared" si="14"/>
        <v>1.2403003256411114</v>
      </c>
      <c r="AL356" s="76">
        <f t="shared" si="14"/>
        <v>1.2452024185031079</v>
      </c>
      <c r="AM356" s="76">
        <f t="shared" si="14"/>
        <v>1.2518267686189015</v>
      </c>
      <c r="AN356" s="76">
        <f t="shared" si="14"/>
        <v>1.2469794488549815</v>
      </c>
      <c r="AO356" s="76">
        <f t="shared" si="14"/>
        <v>1.2484324856905051</v>
      </c>
      <c r="AP356" s="76">
        <f t="shared" si="14"/>
        <v>1.2190303635760091</v>
      </c>
      <c r="AQ356" s="76">
        <f t="shared" si="14"/>
        <v>1.1940840641473627</v>
      </c>
      <c r="AS356" s="145"/>
    </row>
    <row r="357" spans="9:45" s="2" customFormat="1">
      <c r="AS357" s="146"/>
    </row>
    <row r="358" spans="9:45" s="2" customFormat="1"/>
    <row r="359" spans="9:45" s="2" customFormat="1"/>
    <row r="360" spans="9:45" s="2" customFormat="1"/>
    <row r="361" spans="9:45" s="2" customFormat="1"/>
    <row r="362" spans="9:45" s="2" customFormat="1"/>
    <row r="363" spans="9:45" s="2" customFormat="1"/>
    <row r="364" spans="9:45" s="2" customFormat="1"/>
    <row r="365" spans="9:45" s="2" customFormat="1"/>
    <row r="366" spans="9:45" s="2" customFormat="1"/>
    <row r="367" spans="9:45" s="2" customFormat="1"/>
    <row r="368" spans="9:45" s="2" customFormat="1"/>
    <row r="369" spans="1:45" s="5" customFormat="1">
      <c r="A369" s="4" t="s">
        <v>100</v>
      </c>
      <c r="B369" s="5" t="s">
        <v>295</v>
      </c>
    </row>
    <row r="370" spans="1:45" s="2" customFormat="1"/>
    <row r="371" spans="1:45" s="2" customFormat="1">
      <c r="I371" s="1" t="s">
        <v>296</v>
      </c>
    </row>
    <row r="372" spans="1:45" s="2" customFormat="1">
      <c r="I372"/>
      <c r="J372" s="7">
        <v>1990</v>
      </c>
      <c r="K372" s="7">
        <v>1991</v>
      </c>
      <c r="L372" s="7">
        <v>1992</v>
      </c>
      <c r="M372" s="7">
        <v>1993</v>
      </c>
      <c r="N372" s="7">
        <v>1994</v>
      </c>
      <c r="O372" s="7">
        <v>1995</v>
      </c>
      <c r="P372" s="7">
        <v>1996</v>
      </c>
      <c r="Q372" s="7">
        <v>1997</v>
      </c>
      <c r="R372" s="7">
        <v>1998</v>
      </c>
      <c r="S372" s="7">
        <v>1999</v>
      </c>
      <c r="T372" s="7">
        <v>2000</v>
      </c>
      <c r="U372" s="7">
        <v>2001</v>
      </c>
      <c r="V372" s="7">
        <v>2002</v>
      </c>
      <c r="W372" s="7">
        <v>2003</v>
      </c>
      <c r="X372" s="7">
        <v>2004</v>
      </c>
      <c r="Y372" s="7">
        <v>2005</v>
      </c>
      <c r="Z372" s="7">
        <v>2006</v>
      </c>
      <c r="AA372" s="7">
        <v>2007</v>
      </c>
      <c r="AB372" s="7">
        <v>2008</v>
      </c>
      <c r="AC372" s="7">
        <v>2009</v>
      </c>
      <c r="AD372" s="7">
        <v>2010</v>
      </c>
      <c r="AE372" s="7">
        <v>2011</v>
      </c>
      <c r="AF372" s="7">
        <v>2012</v>
      </c>
      <c r="AG372" s="7">
        <v>2013</v>
      </c>
      <c r="AH372" s="7">
        <v>2014</v>
      </c>
      <c r="AI372" s="7">
        <v>2015</v>
      </c>
      <c r="AJ372" s="7">
        <v>2016</v>
      </c>
      <c r="AK372" s="7">
        <v>2017</v>
      </c>
      <c r="AL372" s="7">
        <v>2018</v>
      </c>
      <c r="AM372" s="7">
        <v>2019</v>
      </c>
      <c r="AN372" s="7">
        <v>2020</v>
      </c>
      <c r="AO372" s="7">
        <v>2021</v>
      </c>
      <c r="AP372" s="7">
        <v>2022</v>
      </c>
      <c r="AQ372" s="7">
        <v>2023</v>
      </c>
      <c r="AS372"/>
    </row>
    <row r="373" spans="1:45" s="2" customFormat="1">
      <c r="I373" t="s">
        <v>297</v>
      </c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>
        <v>-13.4</v>
      </c>
      <c r="AC373" s="9">
        <v>-11.42</v>
      </c>
      <c r="AD373" s="9">
        <v>-11.04</v>
      </c>
      <c r="AE373" s="9">
        <v>-12.35</v>
      </c>
      <c r="AF373" s="9">
        <v>-10.16</v>
      </c>
      <c r="AG373" s="9">
        <v>-8.0299999999999994</v>
      </c>
      <c r="AH373" s="9">
        <v>-10.37</v>
      </c>
      <c r="AI373" s="9">
        <v>-12.91</v>
      </c>
      <c r="AJ373" s="9">
        <v>-12.51</v>
      </c>
      <c r="AK373" s="9">
        <v>-12.34</v>
      </c>
      <c r="AL373" s="9">
        <v>-10.52</v>
      </c>
      <c r="AM373" s="9">
        <v>-10.36</v>
      </c>
      <c r="AN373" s="9">
        <v>-6.1411918513039927</v>
      </c>
      <c r="AO373" s="9">
        <v>-6.1027554308106104</v>
      </c>
      <c r="AP373" s="9">
        <v>-5.3575696643018924</v>
      </c>
      <c r="AQ373" s="9">
        <v>-5.2796188310145036</v>
      </c>
    </row>
    <row r="374" spans="1:45" s="2" customFormat="1">
      <c r="I374" t="s">
        <v>298</v>
      </c>
      <c r="J374" s="9">
        <v>-24.33405755224522</v>
      </c>
      <c r="K374" s="9">
        <v>-26.197974565651283</v>
      </c>
      <c r="L374" s="9">
        <v>-25.486770357573441</v>
      </c>
      <c r="M374" s="9">
        <v>-25.898521493490922</v>
      </c>
      <c r="N374" s="9">
        <v>-25.209261036513603</v>
      </c>
      <c r="O374" s="9">
        <v>-23.793185607032562</v>
      </c>
      <c r="P374" s="9">
        <v>-23.03216524287685</v>
      </c>
      <c r="Q374" s="9">
        <v>-23.680393539808708</v>
      </c>
      <c r="R374" s="9">
        <v>-24.28117769070229</v>
      </c>
      <c r="S374" s="9">
        <v>-26.74718500895278</v>
      </c>
      <c r="T374" s="9">
        <v>-27.443018472636201</v>
      </c>
      <c r="U374" s="9">
        <v>-27.70756291002942</v>
      </c>
      <c r="V374" s="9">
        <v>-26.158991952094002</v>
      </c>
      <c r="W374" s="9">
        <v>-26.925550213808485</v>
      </c>
      <c r="X374" s="9">
        <v>-26.699027634107278</v>
      </c>
      <c r="Y374" s="9">
        <v>-24.36252985616451</v>
      </c>
      <c r="Z374" s="9">
        <v>-22.248447618540588</v>
      </c>
      <c r="AA374" s="9">
        <v>-20.144729568509064</v>
      </c>
      <c r="AB374" s="9">
        <v>-28.832412865651644</v>
      </c>
      <c r="AC374" s="9">
        <v>-27.686823456127239</v>
      </c>
      <c r="AD374" s="9">
        <v>-28.620600389165386</v>
      </c>
      <c r="AE374" s="9">
        <v>-28.713158572658021</v>
      </c>
      <c r="AF374" s="9">
        <v>-25.494627174594179</v>
      </c>
      <c r="AG374" s="9">
        <v>-25.654357881380612</v>
      </c>
      <c r="AH374" s="9">
        <v>-25.521525037108141</v>
      </c>
      <c r="AI374" s="9">
        <v>-25.627561045906678</v>
      </c>
      <c r="AJ374" s="9">
        <v>-25.017160603019942</v>
      </c>
      <c r="AK374" s="9">
        <v>-23.510074401009444</v>
      </c>
      <c r="AL374" s="9">
        <v>-22.417133829097729</v>
      </c>
      <c r="AM374" s="9">
        <v>-21.610446362736226</v>
      </c>
      <c r="AN374" s="9">
        <v>-20.9441100251851</v>
      </c>
      <c r="AO374" s="9">
        <v>-20.6690488589038</v>
      </c>
      <c r="AP374" s="9">
        <v>-19.372717997436215</v>
      </c>
      <c r="AQ374" s="9">
        <v>-20.197121583073695</v>
      </c>
    </row>
    <row r="375" spans="1:45" s="2" customFormat="1">
      <c r="AQ375" s="50"/>
      <c r="AR375" s="79"/>
    </row>
    <row r="376" spans="1:45" s="2" customFormat="1">
      <c r="AQ376" s="50"/>
      <c r="AR376" s="79"/>
    </row>
    <row r="377" spans="1:45" s="2" customFormat="1"/>
    <row r="378" spans="1:45" s="2" customFormat="1"/>
    <row r="379" spans="1:45" s="2" customFormat="1"/>
    <row r="380" spans="1:45" s="2" customFormat="1"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</row>
    <row r="381" spans="1:45" s="2" customFormat="1"/>
    <row r="382" spans="1:45" s="2" customFormat="1"/>
    <row r="383" spans="1:45" s="2" customFormat="1"/>
    <row r="384" spans="1:45" s="2" customFormat="1"/>
    <row r="385" spans="1:73" s="2" customFormat="1"/>
    <row r="386" spans="1:73" s="2" customFormat="1"/>
    <row r="387" spans="1:73" s="2" customFormat="1"/>
    <row r="388" spans="1:73" s="2" customFormat="1"/>
    <row r="389" spans="1:73" s="2" customFormat="1"/>
    <row r="390" spans="1:73" s="46" customFormat="1">
      <c r="A390" s="40" t="s">
        <v>102</v>
      </c>
      <c r="B390" s="40" t="s">
        <v>103</v>
      </c>
    </row>
    <row r="391" spans="1:73" customFormat="1"/>
    <row r="392" spans="1:73" customFormat="1" ht="18">
      <c r="I392" s="147" t="s">
        <v>299</v>
      </c>
      <c r="J392" s="137">
        <v>44562</v>
      </c>
      <c r="K392" s="137">
        <v>44927</v>
      </c>
      <c r="L392" s="137">
        <v>45292</v>
      </c>
      <c r="M392" s="137">
        <v>45658</v>
      </c>
      <c r="N392" s="137">
        <v>46023</v>
      </c>
      <c r="O392" s="137">
        <v>46388</v>
      </c>
      <c r="P392" s="137">
        <v>46753</v>
      </c>
      <c r="Q392" s="137">
        <v>47119</v>
      </c>
      <c r="R392" s="137">
        <v>47484</v>
      </c>
      <c r="S392" s="137">
        <v>47849</v>
      </c>
      <c r="T392" s="137">
        <v>48214</v>
      </c>
      <c r="U392" s="137">
        <v>48580</v>
      </c>
      <c r="V392" s="137">
        <v>48945</v>
      </c>
      <c r="W392" s="137">
        <v>49310</v>
      </c>
      <c r="X392" s="137">
        <v>49675</v>
      </c>
      <c r="Y392" s="137">
        <v>50041</v>
      </c>
      <c r="Z392" s="137">
        <v>50406</v>
      </c>
      <c r="AA392" s="137">
        <v>50771</v>
      </c>
      <c r="AB392" s="137">
        <v>51136</v>
      </c>
      <c r="AC392" s="137">
        <v>51502</v>
      </c>
      <c r="AD392" s="137">
        <v>51867</v>
      </c>
      <c r="AE392" s="137">
        <v>52232</v>
      </c>
      <c r="AF392" s="137">
        <v>52597</v>
      </c>
      <c r="AG392" s="137">
        <v>52963</v>
      </c>
      <c r="AH392" s="137">
        <v>53328</v>
      </c>
      <c r="AI392" s="137">
        <v>53693</v>
      </c>
      <c r="AJ392" s="137">
        <v>54058</v>
      </c>
      <c r="AK392" s="137">
        <v>54424</v>
      </c>
      <c r="AL392" s="137">
        <v>54789</v>
      </c>
      <c r="AM392" s="24"/>
      <c r="AN392" s="24"/>
      <c r="AO392" s="24"/>
      <c r="AP392" s="24"/>
      <c r="AQ392" s="24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</row>
    <row r="393" spans="1:73" customFormat="1">
      <c r="I393" s="139" t="s">
        <v>300</v>
      </c>
      <c r="J393" s="61"/>
      <c r="K393" s="61"/>
      <c r="L393" s="61"/>
      <c r="M393" s="61"/>
      <c r="N393" s="61"/>
      <c r="O393" s="61"/>
      <c r="P393" s="61"/>
      <c r="Q393" s="61"/>
      <c r="R393" s="61"/>
      <c r="S393" s="61">
        <v>48.49519699135088</v>
      </c>
      <c r="T393" s="61">
        <v>46.491256311878708</v>
      </c>
      <c r="U393" s="61">
        <v>44.494928717088364</v>
      </c>
      <c r="V393" s="61">
        <v>42.135260608151121</v>
      </c>
      <c r="W393" s="61">
        <v>39.793218575331487</v>
      </c>
      <c r="X393" s="61">
        <v>37.301615249797045</v>
      </c>
      <c r="Y393" s="61">
        <v>34.12725818607079</v>
      </c>
      <c r="Z393" s="61">
        <v>31.860404974232871</v>
      </c>
      <c r="AA393" s="61">
        <v>29.420090969336133</v>
      </c>
      <c r="AB393" s="61">
        <v>27.274305932525532</v>
      </c>
      <c r="AC393" s="61">
        <v>25.302076952389378</v>
      </c>
      <c r="AD393" s="61">
        <v>23.294047088988098</v>
      </c>
      <c r="AE393" s="61">
        <v>21.695448830001677</v>
      </c>
      <c r="AF393" s="61">
        <v>20.760900758168169</v>
      </c>
      <c r="AG393" s="61">
        <v>20.199977277249964</v>
      </c>
      <c r="AH393" s="61">
        <v>20.551279008035284</v>
      </c>
      <c r="AI393" s="61">
        <v>21.057785006411056</v>
      </c>
      <c r="AJ393" s="61">
        <v>20.733515942212573</v>
      </c>
      <c r="AK393" s="61">
        <v>19.594162020720415</v>
      </c>
      <c r="AL393" s="61">
        <v>18.4420860655081</v>
      </c>
      <c r="AM393" s="24"/>
      <c r="AN393" s="24"/>
      <c r="AO393" s="24"/>
      <c r="AP393" s="24"/>
      <c r="AQ393" s="24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</row>
    <row r="394" spans="1:73" customFormat="1">
      <c r="I394" s="74" t="s">
        <v>301</v>
      </c>
      <c r="J394" s="61">
        <v>72.5</v>
      </c>
      <c r="K394" s="61">
        <v>72.5</v>
      </c>
      <c r="L394" s="61">
        <v>72.5</v>
      </c>
      <c r="M394" s="61">
        <v>72.5</v>
      </c>
      <c r="N394" s="61">
        <v>61</v>
      </c>
      <c r="O394" s="61">
        <v>61</v>
      </c>
      <c r="P394" s="61">
        <v>61</v>
      </c>
      <c r="Q394" s="61">
        <v>61</v>
      </c>
      <c r="R394" s="61">
        <v>61</v>
      </c>
      <c r="S394" s="61">
        <v>48</v>
      </c>
      <c r="T394" s="61">
        <v>48</v>
      </c>
      <c r="U394" s="61">
        <v>48</v>
      </c>
      <c r="V394" s="61">
        <v>48</v>
      </c>
      <c r="W394" s="61">
        <v>48</v>
      </c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24"/>
      <c r="AN394" s="24"/>
      <c r="AO394" s="24"/>
      <c r="AP394" s="24"/>
      <c r="AQ394" s="24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</row>
    <row r="395" spans="1:73" customFormat="1">
      <c r="I395" s="74" t="s">
        <v>302</v>
      </c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>
        <v>31.996735062392474</v>
      </c>
      <c r="Y395" s="61">
        <v>31.996735062392474</v>
      </c>
      <c r="Z395" s="61">
        <v>31.996735062392474</v>
      </c>
      <c r="AA395" s="61">
        <v>31.996735062392474</v>
      </c>
      <c r="AB395" s="61">
        <v>31.996735062392474</v>
      </c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24"/>
      <c r="AN395" s="24"/>
      <c r="AO395" s="24"/>
      <c r="AP395" s="24"/>
      <c r="AQ395" s="24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</row>
    <row r="396" spans="1:73" customFormat="1">
      <c r="I396" s="74" t="s">
        <v>303</v>
      </c>
      <c r="J396" s="9">
        <v>71.099999999999994</v>
      </c>
      <c r="K396" s="9">
        <v>71.099999999999994</v>
      </c>
      <c r="L396" s="9">
        <v>71.099999999999994</v>
      </c>
      <c r="M396" s="9">
        <v>71.099999999999994</v>
      </c>
      <c r="N396">
        <v>60.6</v>
      </c>
      <c r="O396">
        <v>60.6</v>
      </c>
      <c r="P396">
        <v>60.6</v>
      </c>
      <c r="Q396">
        <v>60.6</v>
      </c>
      <c r="R396">
        <v>60.6</v>
      </c>
      <c r="S396">
        <v>49.9</v>
      </c>
      <c r="T396">
        <v>49.9</v>
      </c>
      <c r="U396">
        <v>49.9</v>
      </c>
      <c r="V396">
        <v>49.9</v>
      </c>
      <c r="W396">
        <v>49.9</v>
      </c>
      <c r="AM396" s="24"/>
      <c r="AN396" s="24"/>
      <c r="AO396" s="24"/>
      <c r="AP396" s="24"/>
      <c r="AQ396" s="24"/>
    </row>
    <row r="397" spans="1:73" customFormat="1">
      <c r="AS397" s="138"/>
    </row>
    <row r="398" spans="1:73" customFormat="1">
      <c r="AS398" s="61"/>
    </row>
    <row r="399" spans="1:73" customFormat="1">
      <c r="AS399" s="61"/>
    </row>
    <row r="400" spans="1:73" customFormat="1">
      <c r="AS400" s="61"/>
    </row>
    <row r="401" spans="12:45" customFormat="1"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</row>
    <row r="402" spans="12:45" customFormat="1"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S402" s="138"/>
    </row>
    <row r="403" spans="12:45" customFormat="1">
      <c r="AS403" s="61"/>
    </row>
    <row r="404" spans="12:45" customFormat="1">
      <c r="AS404" s="61"/>
    </row>
    <row r="405" spans="12:45" customFormat="1">
      <c r="L405" t="s">
        <v>304</v>
      </c>
      <c r="AS405" s="61"/>
    </row>
    <row r="406" spans="12:45" customFormat="1"/>
    <row r="407" spans="12:45" customFormat="1"/>
    <row r="408" spans="12:45" customFormat="1"/>
    <row r="409" spans="12:45" customFormat="1"/>
    <row r="410" spans="12:45" customFormat="1"/>
    <row r="411" spans="12:45" customFormat="1"/>
  </sheetData>
  <dataValidations disablePrompts="1" count="1">
    <dataValidation type="list" allowBlank="1" showInputMessage="1" showErrorMessage="1" sqref="I296:I301" xr:uid="{B70290E7-25EE-484E-A108-9FCABF80786C}">
      <formula1>List_lines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3A5A8-02DA-499A-9ACF-B550D56DFAF8}">
  <dimension ref="A1:JX546"/>
  <sheetViews>
    <sheetView showGridLines="0" zoomScale="70" zoomScaleNormal="70" workbookViewId="0">
      <pane xSplit="9" ySplit="2" topLeftCell="J3" activePane="bottomRight" state="frozen"/>
      <selection pane="topRight" activeCell="J1" sqref="J1"/>
      <selection pane="bottomLeft" activeCell="A7" sqref="A7"/>
      <selection pane="bottomRight" activeCell="A3" sqref="A3"/>
    </sheetView>
  </sheetViews>
  <sheetFormatPr defaultColWidth="9.140625" defaultRowHeight="15"/>
  <cols>
    <col min="1" max="1" width="11.42578125" style="24" customWidth="1"/>
    <col min="2" max="2" width="25" style="24" customWidth="1"/>
    <col min="3" max="8" width="9.140625" style="24"/>
    <col min="9" max="9" width="11.140625" style="24" customWidth="1"/>
    <col min="10" max="10" width="12.140625" style="24" customWidth="1"/>
    <col min="11" max="11" width="13.140625" style="24" customWidth="1"/>
    <col min="12" max="12" width="18.28515625" style="24" customWidth="1"/>
    <col min="13" max="14" width="17.28515625" style="24" customWidth="1"/>
    <col min="15" max="15" width="16.5703125" style="24" customWidth="1"/>
    <col min="16" max="16" width="14.5703125" style="24" customWidth="1"/>
    <col min="17" max="17" width="14.7109375" style="24" customWidth="1"/>
    <col min="18" max="18" width="14.5703125" style="24" customWidth="1"/>
    <col min="19" max="19" width="15.28515625" style="24" customWidth="1"/>
    <col min="20" max="20" width="14.28515625" style="24" customWidth="1"/>
    <col min="21" max="27" width="13" style="24" bestFit="1" customWidth="1"/>
    <col min="28" max="28" width="17.42578125" style="24" bestFit="1" customWidth="1"/>
    <col min="29" max="42" width="13" style="24" bestFit="1" customWidth="1"/>
    <col min="43" max="57" width="11.42578125" style="24" bestFit="1" customWidth="1"/>
    <col min="58" max="93" width="12.28515625" style="24" bestFit="1" customWidth="1"/>
    <col min="94" max="98" width="11.140625" style="24" bestFit="1" customWidth="1"/>
    <col min="99" max="99" width="11.28515625" style="24" bestFit="1" customWidth="1"/>
    <col min="100" max="109" width="11.140625" style="24" bestFit="1" customWidth="1"/>
    <col min="110" max="110" width="11.28515625" style="24" bestFit="1" customWidth="1"/>
    <col min="111" max="117" width="11.140625" style="24" bestFit="1" customWidth="1"/>
    <col min="118" max="121" width="9.42578125" style="24" bestFit="1" customWidth="1"/>
    <col min="122" max="122" width="10.42578125" style="24" bestFit="1" customWidth="1"/>
    <col min="123" max="133" width="9.42578125" style="24" bestFit="1" customWidth="1"/>
    <col min="134" max="134" width="10.42578125" style="24" bestFit="1" customWidth="1"/>
    <col min="135" max="138" width="9.42578125" style="24" bestFit="1" customWidth="1"/>
    <col min="139" max="139" width="11.85546875" style="24" customWidth="1"/>
    <col min="140" max="146" width="10.85546875" style="24" customWidth="1"/>
    <col min="147" max="154" width="11.85546875" style="24" customWidth="1"/>
    <col min="155" max="157" width="9.140625" style="24"/>
    <col min="158" max="158" width="10.42578125" style="24" bestFit="1" customWidth="1"/>
    <col min="159" max="169" width="9.140625" style="24"/>
    <col min="170" max="170" width="10.42578125" style="24" bestFit="1" customWidth="1"/>
    <col min="171" max="181" width="9.140625" style="24"/>
    <col min="182" max="182" width="10.42578125" style="24" bestFit="1" customWidth="1"/>
    <col min="183" max="189" width="9.140625" style="24"/>
    <col min="190" max="190" width="12.5703125" style="24" customWidth="1"/>
    <col min="191" max="200" width="11.140625" style="24" customWidth="1"/>
    <col min="201" max="277" width="9.140625" style="24"/>
    <col min="278" max="284" width="11.42578125" style="24" customWidth="1"/>
    <col min="285" max="16384" width="9.140625" style="24"/>
  </cols>
  <sheetData>
    <row r="1" spans="1:30" s="37" customFormat="1" ht="18.75">
      <c r="A1" s="36" t="s">
        <v>305</v>
      </c>
    </row>
    <row r="2" spans="1:30" s="38" customFormat="1" ht="18.75">
      <c r="K2" s="9"/>
      <c r="L2" s="9"/>
    </row>
    <row r="3" spans="1:30" s="38" customFormat="1" ht="18.75">
      <c r="K3" s="9"/>
      <c r="L3" s="9"/>
    </row>
    <row r="4" spans="1:30" s="5" customFormat="1">
      <c r="A4" s="4" t="s">
        <v>105</v>
      </c>
      <c r="B4" s="5" t="s">
        <v>106</v>
      </c>
    </row>
    <row r="5" spans="1:30" s="29" customFormat="1"/>
    <row r="6" spans="1:30" s="29" customFormat="1">
      <c r="B6"/>
      <c r="I6" s="52" t="s">
        <v>306</v>
      </c>
    </row>
    <row r="7" spans="1:30" s="29" customFormat="1">
      <c r="J7" s="28">
        <v>2010</v>
      </c>
      <c r="K7" s="28">
        <v>2011</v>
      </c>
      <c r="L7" s="28">
        <v>2012</v>
      </c>
      <c r="M7" s="28">
        <v>2013</v>
      </c>
      <c r="N7" s="28">
        <v>2014</v>
      </c>
      <c r="O7" s="28">
        <v>2015</v>
      </c>
      <c r="P7" s="28">
        <v>2016</v>
      </c>
      <c r="Q7" s="28">
        <v>2017</v>
      </c>
      <c r="R7" s="28">
        <v>2018</v>
      </c>
      <c r="S7" s="28">
        <v>2019</v>
      </c>
      <c r="T7" s="28">
        <v>2020</v>
      </c>
      <c r="U7" s="28">
        <v>2021</v>
      </c>
      <c r="V7" s="28">
        <v>2022</v>
      </c>
      <c r="W7" s="28">
        <v>2023</v>
      </c>
      <c r="X7" s="28">
        <v>2024</v>
      </c>
      <c r="Y7" s="28">
        <v>2025</v>
      </c>
      <c r="Z7" s="28">
        <v>2026</v>
      </c>
      <c r="AA7" s="28">
        <v>2027</v>
      </c>
      <c r="AB7" s="28">
        <v>2028</v>
      </c>
      <c r="AC7" s="28">
        <v>2029</v>
      </c>
      <c r="AD7" s="28">
        <v>2030</v>
      </c>
    </row>
    <row r="8" spans="1:30" s="29" customFormat="1">
      <c r="I8" s="12" t="s">
        <v>213</v>
      </c>
      <c r="J8" s="15">
        <v>6.34821383872689</v>
      </c>
      <c r="K8" s="15">
        <v>5.8226970211399998</v>
      </c>
      <c r="L8" s="15">
        <v>7.2238715617315696</v>
      </c>
      <c r="M8" s="15">
        <v>5.9810165486261502</v>
      </c>
      <c r="N8" s="15">
        <v>5.0348225372337501</v>
      </c>
      <c r="O8" s="15">
        <v>4.89403567979104</v>
      </c>
      <c r="P8" s="15">
        <v>3.7992332106057098</v>
      </c>
      <c r="Q8" s="15">
        <v>4.31505069465452</v>
      </c>
      <c r="R8" s="15">
        <v>4.1100759138982399</v>
      </c>
      <c r="S8" s="15">
        <v>4.6740004602167096</v>
      </c>
      <c r="T8" s="15">
        <v>5.0756408175954304</v>
      </c>
      <c r="U8" s="91">
        <v>5.1406623797452102</v>
      </c>
      <c r="V8" s="91">
        <v>3.4331238329288398</v>
      </c>
      <c r="W8" s="15">
        <v>3.2143295094285902</v>
      </c>
      <c r="X8" s="15"/>
      <c r="Y8" s="15"/>
      <c r="Z8" s="15"/>
      <c r="AA8" s="15"/>
      <c r="AB8" s="15"/>
      <c r="AC8" s="15"/>
      <c r="AD8" s="15"/>
    </row>
    <row r="9" spans="1:30" s="29" customFormat="1">
      <c r="I9" s="12" t="s">
        <v>205</v>
      </c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>
        <v>3.2372631436095967</v>
      </c>
      <c r="W9" s="15">
        <v>3.0656013193299652</v>
      </c>
      <c r="X9" s="15">
        <v>3.5630478358447477</v>
      </c>
      <c r="Y9" s="15">
        <v>3.1282615856064133</v>
      </c>
      <c r="Z9" s="15">
        <v>2.887862935231166</v>
      </c>
      <c r="AA9" s="15">
        <v>2.9016726640553774</v>
      </c>
      <c r="AB9" s="15">
        <v>2.9958457210420777</v>
      </c>
      <c r="AC9" s="15">
        <v>2.5387654413698639</v>
      </c>
      <c r="AD9" s="15">
        <v>2.3273469142335643</v>
      </c>
    </row>
    <row r="10" spans="1:30" s="29" customFormat="1">
      <c r="I10" s="13" t="s">
        <v>206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>
        <v>3.2372631436095967</v>
      </c>
      <c r="W10" s="15">
        <v>4.8351693871983876</v>
      </c>
      <c r="X10" s="15">
        <v>4.4044451747110562</v>
      </c>
      <c r="Y10" s="15">
        <v>3.8486921323449477</v>
      </c>
      <c r="Z10" s="15">
        <v>3.0294120727030922</v>
      </c>
      <c r="AA10" s="15">
        <v>1.8016289749481689</v>
      </c>
      <c r="AB10" s="15">
        <v>1.630408487708193</v>
      </c>
      <c r="AC10" s="15">
        <v>1.5353286705975424</v>
      </c>
      <c r="AD10" s="15">
        <v>1.3132726436890048</v>
      </c>
    </row>
    <row r="11" spans="1:30" s="29" customFormat="1">
      <c r="I11" t="s">
        <v>203</v>
      </c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>
        <v>4.0655000000000001</v>
      </c>
      <c r="Y11" s="15"/>
      <c r="Z11" s="15"/>
      <c r="AA11" s="15"/>
      <c r="AB11" s="15"/>
      <c r="AC11" s="15"/>
      <c r="AD11" s="15"/>
    </row>
    <row r="12" spans="1:30" s="29" customFormat="1">
      <c r="I12" t="s">
        <v>204</v>
      </c>
      <c r="J12" s="15">
        <v>5.7941424399711225</v>
      </c>
      <c r="K12" s="15">
        <v>5.6191293372369566</v>
      </c>
      <c r="L12" s="15">
        <v>5.088817876919018</v>
      </c>
      <c r="M12" s="15">
        <v>4.1316495448880275</v>
      </c>
      <c r="N12" s="15">
        <v>4.2121733347853558</v>
      </c>
      <c r="O12" s="15">
        <v>4.2366354417186081</v>
      </c>
      <c r="P12" s="15">
        <v>4.0863293606879765</v>
      </c>
      <c r="Q12" s="15">
        <v>4.1685680933279414</v>
      </c>
      <c r="R12" s="15">
        <v>4.9100374346193867</v>
      </c>
      <c r="S12" s="15">
        <v>5.0486983742859763</v>
      </c>
      <c r="T12" s="15">
        <v>4.2360465283181634</v>
      </c>
      <c r="U12" s="15">
        <v>4.4317280066489024</v>
      </c>
      <c r="V12" s="15">
        <v>4.2571978841034177</v>
      </c>
      <c r="W12" s="15"/>
      <c r="X12" s="15"/>
      <c r="Y12" s="15"/>
      <c r="Z12" s="15"/>
      <c r="AA12" s="15"/>
      <c r="AB12" s="15"/>
      <c r="AC12" s="15"/>
      <c r="AD12" s="15"/>
    </row>
    <row r="13" spans="1:30" s="29" customFormat="1"/>
    <row r="14" spans="1:30" s="29" customFormat="1">
      <c r="I14" s="52" t="s">
        <v>307</v>
      </c>
    </row>
    <row r="15" spans="1:30" s="29" customFormat="1">
      <c r="J15" s="28">
        <v>2010</v>
      </c>
      <c r="K15" s="28">
        <v>2011</v>
      </c>
      <c r="L15" s="28">
        <v>2012</v>
      </c>
      <c r="M15" s="28">
        <v>2013</v>
      </c>
      <c r="N15" s="28">
        <v>2014</v>
      </c>
      <c r="O15" s="28">
        <v>2015</v>
      </c>
      <c r="P15" s="28">
        <v>2016</v>
      </c>
      <c r="Q15" s="28">
        <v>2017</v>
      </c>
      <c r="R15" s="28">
        <v>2018</v>
      </c>
      <c r="S15" s="28">
        <v>2019</v>
      </c>
      <c r="T15" s="28">
        <v>2020</v>
      </c>
      <c r="U15" s="28">
        <v>2021</v>
      </c>
      <c r="V15" s="28">
        <v>2022</v>
      </c>
      <c r="W15" s="28">
        <v>2023</v>
      </c>
      <c r="X15" s="28">
        <v>2024</v>
      </c>
      <c r="Y15" s="28">
        <v>2025</v>
      </c>
      <c r="Z15" s="28">
        <v>2026</v>
      </c>
      <c r="AA15" s="28">
        <v>2027</v>
      </c>
      <c r="AB15" s="28">
        <v>2028</v>
      </c>
      <c r="AC15" s="28">
        <v>2029</v>
      </c>
      <c r="AD15" s="28">
        <v>2030</v>
      </c>
    </row>
    <row r="16" spans="1:30" s="29" customFormat="1">
      <c r="I16" s="12" t="s">
        <v>213</v>
      </c>
      <c r="J16" s="92">
        <v>146.316584655209</v>
      </c>
      <c r="K16" s="92">
        <v>134.562889809518</v>
      </c>
      <c r="L16" s="92">
        <v>167.414334070183</v>
      </c>
      <c r="M16" s="92">
        <v>141.19758003499899</v>
      </c>
      <c r="N16" s="92">
        <v>118.03361906936701</v>
      </c>
      <c r="O16" s="92">
        <v>112.928365780116</v>
      </c>
      <c r="P16" s="92">
        <v>88.520578471011305</v>
      </c>
      <c r="Q16" s="92">
        <v>99.629027172769497</v>
      </c>
      <c r="R16" s="92">
        <v>94.660794163941802</v>
      </c>
      <c r="S16" s="92">
        <v>106.67443489058201</v>
      </c>
      <c r="T16" s="92">
        <v>117.54904882417</v>
      </c>
      <c r="U16" s="93">
        <v>118.79066367371701</v>
      </c>
      <c r="V16" s="93">
        <v>78.965304439772197</v>
      </c>
      <c r="W16" s="92">
        <v>73.912428604737997</v>
      </c>
      <c r="X16" s="92"/>
      <c r="Y16" s="92"/>
      <c r="Z16" s="92"/>
      <c r="AA16" s="92"/>
      <c r="AB16" s="92"/>
      <c r="AC16" s="92"/>
      <c r="AD16" s="92"/>
    </row>
    <row r="17" spans="9:30" s="29" customFormat="1">
      <c r="I17" t="s">
        <v>205</v>
      </c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>
        <v>74.454504312552572</v>
      </c>
      <c r="W17" s="92">
        <v>70.397546838883599</v>
      </c>
      <c r="X17" s="92">
        <v>79.829599652546051</v>
      </c>
      <c r="Y17" s="92">
        <v>69.375262649081193</v>
      </c>
      <c r="Z17" s="92">
        <v>63.194897755344925</v>
      </c>
      <c r="AA17" s="92">
        <v>62.890894081475693</v>
      </c>
      <c r="AB17" s="92">
        <v>64.306137319957671</v>
      </c>
      <c r="AC17" s="92">
        <v>52.991506522105816</v>
      </c>
      <c r="AD17" s="92">
        <v>48.968023867914624</v>
      </c>
    </row>
    <row r="18" spans="9:30" s="29" customFormat="1">
      <c r="I18" t="s">
        <v>206</v>
      </c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>
        <v>74.454504312552558</v>
      </c>
      <c r="W18" s="92">
        <v>111.19829005401215</v>
      </c>
      <c r="X18" s="92">
        <v>97.907004196929975</v>
      </c>
      <c r="Y18" s="92">
        <v>83.662553038736334</v>
      </c>
      <c r="Z18" s="92">
        <v>64.742899219498312</v>
      </c>
      <c r="AA18" s="92">
        <v>37.222958037234108</v>
      </c>
      <c r="AB18" s="92">
        <v>32.353721426605972</v>
      </c>
      <c r="AC18" s="92">
        <v>29.267039786622639</v>
      </c>
      <c r="AD18" s="92">
        <v>24.135202250423827</v>
      </c>
    </row>
    <row r="19" spans="9:30" s="29" customFormat="1">
      <c r="I19" t="s">
        <v>204</v>
      </c>
      <c r="J19" s="92">
        <v>132.9877307253121</v>
      </c>
      <c r="K19" s="92">
        <v>129.86801648416744</v>
      </c>
      <c r="L19" s="92">
        <v>117.93594004308369</v>
      </c>
      <c r="M19" s="92">
        <v>97.541185723783641</v>
      </c>
      <c r="N19" s="92">
        <v>98.75907563211544</v>
      </c>
      <c r="O19" s="92">
        <v>97.767006085720396</v>
      </c>
      <c r="P19" s="92">
        <v>95.210264933665201</v>
      </c>
      <c r="Q19" s="92">
        <v>96.247329623604656</v>
      </c>
      <c r="R19" s="92">
        <v>113.08499584558342</v>
      </c>
      <c r="S19" s="92">
        <v>115.22762465561968</v>
      </c>
      <c r="T19" s="92">
        <v>98.115683705891584</v>
      </c>
      <c r="U19" s="92">
        <v>102.41797061886489</v>
      </c>
      <c r="V19" s="92">
        <v>97.920643207825421</v>
      </c>
      <c r="W19" s="92"/>
      <c r="X19" s="92"/>
      <c r="Y19" s="92"/>
      <c r="Z19" s="92"/>
      <c r="AA19" s="92"/>
      <c r="AB19" s="92"/>
      <c r="AC19" s="92"/>
      <c r="AD19" s="92"/>
    </row>
    <row r="20" spans="9:30" s="29" customFormat="1"/>
    <row r="21" spans="9:30" s="29" customFormat="1">
      <c r="I21" s="52" t="s">
        <v>308</v>
      </c>
    </row>
    <row r="22" spans="9:30" s="29" customFormat="1">
      <c r="J22" s="28">
        <v>2010</v>
      </c>
      <c r="K22" s="28">
        <v>2011</v>
      </c>
      <c r="L22" s="28">
        <v>2012</v>
      </c>
      <c r="M22" s="28">
        <v>2013</v>
      </c>
      <c r="N22" s="28">
        <v>2014</v>
      </c>
      <c r="O22" s="28">
        <v>2015</v>
      </c>
      <c r="P22" s="28">
        <v>2016</v>
      </c>
      <c r="Q22" s="28">
        <v>2017</v>
      </c>
      <c r="R22" s="28">
        <v>2018</v>
      </c>
      <c r="S22" s="28">
        <v>2019</v>
      </c>
      <c r="T22" s="28">
        <v>2020</v>
      </c>
      <c r="U22" s="28">
        <v>2021</v>
      </c>
      <c r="V22" s="28">
        <v>2022</v>
      </c>
      <c r="W22" s="28">
        <v>2023</v>
      </c>
      <c r="X22" s="28">
        <v>2024</v>
      </c>
      <c r="Y22" s="28">
        <v>2025</v>
      </c>
      <c r="Z22" s="28">
        <v>2026</v>
      </c>
      <c r="AA22" s="28">
        <v>2027</v>
      </c>
      <c r="AB22" s="28">
        <v>2028</v>
      </c>
      <c r="AC22" s="28">
        <v>2029</v>
      </c>
      <c r="AD22" s="28">
        <v>2030</v>
      </c>
    </row>
    <row r="23" spans="9:30" s="29" customFormat="1">
      <c r="I23" s="12" t="s">
        <v>213</v>
      </c>
      <c r="J23" s="92">
        <v>140.90340542091599</v>
      </c>
      <c r="K23" s="92">
        <v>131.97682205938099</v>
      </c>
      <c r="L23" s="92">
        <v>126.744631607838</v>
      </c>
      <c r="M23" s="92">
        <v>120.13114264932599</v>
      </c>
      <c r="N23" s="92">
        <v>109.84524528210601</v>
      </c>
      <c r="O23" s="92">
        <v>107.470546706307</v>
      </c>
      <c r="P23" s="92">
        <v>95.503205676615906</v>
      </c>
      <c r="Q23" s="92">
        <v>88.624074980408395</v>
      </c>
      <c r="R23" s="92">
        <v>81.388029837025499</v>
      </c>
      <c r="S23" s="92">
        <v>77.522858302921904</v>
      </c>
      <c r="T23" s="92">
        <v>72.497914582616602</v>
      </c>
      <c r="U23" s="93">
        <v>68.540639707590202</v>
      </c>
      <c r="V23" s="93">
        <v>67.512278626951598</v>
      </c>
      <c r="W23" s="92">
        <v>61.489669216779902</v>
      </c>
      <c r="X23" s="92"/>
      <c r="Y23" s="92"/>
      <c r="Z23" s="92"/>
      <c r="AA23" s="92"/>
      <c r="AB23" s="92"/>
      <c r="AC23" s="92"/>
      <c r="AD23" s="92"/>
    </row>
    <row r="24" spans="9:30" s="29" customFormat="1">
      <c r="I24" t="s">
        <v>205</v>
      </c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>
        <v>66.709868047044708</v>
      </c>
      <c r="W24" s="92">
        <v>67.142665832035249</v>
      </c>
      <c r="X24" s="92">
        <v>51.713369541802756</v>
      </c>
      <c r="Y24" s="92">
        <v>49.858478804026838</v>
      </c>
      <c r="Z24" s="92">
        <v>29.224277765426347</v>
      </c>
      <c r="AA24" s="92">
        <v>29.224277765426347</v>
      </c>
      <c r="AB24" s="92">
        <v>29.230287457049521</v>
      </c>
      <c r="AC24" s="92">
        <v>29.257783746329075</v>
      </c>
      <c r="AD24" s="92">
        <v>29.260892250545076</v>
      </c>
    </row>
    <row r="25" spans="9:30" s="29" customFormat="1">
      <c r="I25" t="s">
        <v>206</v>
      </c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>
        <v>66.709868047044708</v>
      </c>
      <c r="W25" s="92">
        <v>64.474422865216937</v>
      </c>
      <c r="X25" s="92">
        <v>46.864477209521418</v>
      </c>
      <c r="Y25" s="92">
        <v>41.629156729211196</v>
      </c>
      <c r="Z25" s="92">
        <v>30.287829838761592</v>
      </c>
      <c r="AA25" s="92">
        <v>26.153257249299401</v>
      </c>
      <c r="AB25" s="92">
        <v>21.557603192269386</v>
      </c>
      <c r="AC25" s="92">
        <v>19.662465630675097</v>
      </c>
      <c r="AD25" s="92">
        <v>17.465351268292142</v>
      </c>
    </row>
    <row r="26" spans="9:30" s="29" customFormat="1">
      <c r="I26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</row>
    <row r="27" spans="9:30" s="29" customFormat="1"/>
    <row r="28" spans="9:30" s="29" customFormat="1">
      <c r="I28" s="52" t="s">
        <v>309</v>
      </c>
    </row>
    <row r="29" spans="9:30" s="29" customFormat="1">
      <c r="J29" s="28">
        <v>2010</v>
      </c>
      <c r="K29" s="28">
        <v>2011</v>
      </c>
      <c r="L29" s="28">
        <v>2012</v>
      </c>
      <c r="M29" s="28">
        <v>2013</v>
      </c>
      <c r="N29" s="28">
        <v>2014</v>
      </c>
      <c r="O29" s="28">
        <v>2015</v>
      </c>
      <c r="P29" s="28">
        <v>2016</v>
      </c>
      <c r="Q29" s="28">
        <v>2017</v>
      </c>
      <c r="R29" s="28">
        <v>2018</v>
      </c>
      <c r="S29" s="28">
        <v>2019</v>
      </c>
      <c r="T29" s="28">
        <v>2020</v>
      </c>
      <c r="U29" s="28">
        <v>2021</v>
      </c>
      <c r="V29" s="28">
        <v>2022</v>
      </c>
      <c r="W29" s="28">
        <v>2023</v>
      </c>
      <c r="X29" s="28">
        <v>2024</v>
      </c>
      <c r="Y29" s="28">
        <v>2025</v>
      </c>
      <c r="Z29" s="28">
        <v>2026</v>
      </c>
      <c r="AA29" s="28">
        <v>2027</v>
      </c>
      <c r="AB29" s="28">
        <v>2028</v>
      </c>
      <c r="AC29" s="28">
        <v>2029</v>
      </c>
      <c r="AD29" s="28">
        <v>2030</v>
      </c>
    </row>
    <row r="30" spans="9:30" s="29" customFormat="1">
      <c r="I30" s="12" t="s">
        <v>213</v>
      </c>
      <c r="J30" s="94">
        <v>0.74322432423670504</v>
      </c>
      <c r="K30" s="94">
        <v>0.77171101993938995</v>
      </c>
      <c r="L30" s="94">
        <v>0.73135782095010604</v>
      </c>
      <c r="M30" s="94">
        <v>0.75559405341984698</v>
      </c>
      <c r="N30" s="94">
        <v>0.80249118384913698</v>
      </c>
      <c r="O30" s="94">
        <v>0.81167994123097897</v>
      </c>
      <c r="P30" s="94">
        <v>0.85155056709605403</v>
      </c>
      <c r="Q30" s="94">
        <v>0.82193645592513798</v>
      </c>
      <c r="R30" s="94">
        <v>0.84278143172273601</v>
      </c>
      <c r="S30" s="94">
        <v>0.82700070359629296</v>
      </c>
      <c r="T30" s="94">
        <v>0.81137219548314299</v>
      </c>
      <c r="U30" s="95">
        <v>0.82113704113980102</v>
      </c>
      <c r="V30" s="95">
        <v>0.87100360301802404</v>
      </c>
      <c r="W30" s="94">
        <v>0.88120102313444504</v>
      </c>
      <c r="X30" s="94">
        <v>0.85421434423493403</v>
      </c>
      <c r="Y30" s="94"/>
      <c r="Z30" s="94"/>
      <c r="AA30" s="94"/>
      <c r="AB30" s="94"/>
      <c r="AC30" s="94"/>
      <c r="AD30" s="94"/>
    </row>
    <row r="31" spans="9:30" s="29" customFormat="1">
      <c r="I31" t="s">
        <v>205</v>
      </c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>
        <v>0.8718662990374948</v>
      </c>
      <c r="W31" s="94">
        <v>0.88208117355994775</v>
      </c>
      <c r="X31" s="94">
        <v>0.82491550125618007</v>
      </c>
      <c r="Y31" s="94">
        <v>0.86915147583021546</v>
      </c>
      <c r="Z31" s="94">
        <v>0.88244769586510108</v>
      </c>
      <c r="AA31" s="94">
        <v>0.88513745611734718</v>
      </c>
      <c r="AB31" s="94">
        <v>0.88300270690966165</v>
      </c>
      <c r="AC31" s="94">
        <v>0.88442812947162341</v>
      </c>
      <c r="AD31" s="94">
        <v>0.89515091592144791</v>
      </c>
    </row>
    <row r="32" spans="9:30" s="29" customFormat="1">
      <c r="I32" t="s">
        <v>206</v>
      </c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>
        <v>0.82728086547665158</v>
      </c>
      <c r="W32" s="94">
        <v>0.83210663242047855</v>
      </c>
      <c r="X32" s="94">
        <v>0.83517524117441266</v>
      </c>
      <c r="Y32" s="94">
        <v>0.85438365422773255</v>
      </c>
      <c r="Z32" s="94">
        <v>0.87684627034949436</v>
      </c>
      <c r="AA32" s="94">
        <v>0.93165265341647752</v>
      </c>
      <c r="AB32" s="94">
        <v>0.94021696767200214</v>
      </c>
      <c r="AC32" s="94">
        <v>0.94624007748731054</v>
      </c>
      <c r="AD32" s="94">
        <v>0.95596240981535119</v>
      </c>
    </row>
    <row r="33" spans="9:30" s="29" customFormat="1">
      <c r="I33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</row>
    <row r="34" spans="9:30" s="29" customFormat="1"/>
    <row r="35" spans="9:30" s="29" customFormat="1">
      <c r="I35" s="52" t="s">
        <v>310</v>
      </c>
    </row>
    <row r="36" spans="9:30" s="29" customFormat="1">
      <c r="J36" s="28">
        <v>2010</v>
      </c>
      <c r="K36" s="28">
        <v>2011</v>
      </c>
      <c r="L36" s="28">
        <v>2012</v>
      </c>
      <c r="M36" s="28">
        <v>2013</v>
      </c>
      <c r="N36" s="28">
        <v>2014</v>
      </c>
      <c r="O36" s="28">
        <v>2015</v>
      </c>
      <c r="P36" s="28">
        <v>2016</v>
      </c>
      <c r="Q36" s="28">
        <v>2017</v>
      </c>
      <c r="R36" s="28">
        <v>2018</v>
      </c>
      <c r="S36" s="28">
        <v>2019</v>
      </c>
      <c r="T36" s="28">
        <v>2020</v>
      </c>
      <c r="U36" s="28">
        <v>2021</v>
      </c>
      <c r="V36" s="28">
        <v>2022</v>
      </c>
      <c r="W36" s="28">
        <v>2023</v>
      </c>
      <c r="X36" s="28">
        <v>2024</v>
      </c>
      <c r="Y36" s="28">
        <v>2025</v>
      </c>
      <c r="Z36" s="28">
        <v>2026</v>
      </c>
      <c r="AA36" s="28">
        <v>2027</v>
      </c>
      <c r="AB36" s="28">
        <v>2028</v>
      </c>
      <c r="AC36" s="28">
        <v>2029</v>
      </c>
      <c r="AD36" s="28">
        <v>2030</v>
      </c>
    </row>
    <row r="37" spans="9:30" s="29" customFormat="1">
      <c r="I37" s="12" t="s">
        <v>213</v>
      </c>
      <c r="J37" s="94">
        <v>0.36483437679723502</v>
      </c>
      <c r="K37" s="94">
        <v>0.36402523699601402</v>
      </c>
      <c r="L37" s="94">
        <v>0.357875547324007</v>
      </c>
      <c r="M37" s="94">
        <v>0.343770326399366</v>
      </c>
      <c r="N37" s="94">
        <v>0.33782961699339598</v>
      </c>
      <c r="O37" s="94">
        <v>0.34058117030720297</v>
      </c>
      <c r="P37" s="94">
        <v>0.33697449349432401</v>
      </c>
      <c r="Q37" s="94">
        <v>0.32611969000291602</v>
      </c>
      <c r="R37" s="94">
        <v>0.32386038234587899</v>
      </c>
      <c r="S37" s="94">
        <v>0.31948225411686598</v>
      </c>
      <c r="T37" s="94">
        <v>0.33250189858954299</v>
      </c>
      <c r="U37" s="95">
        <v>0.33321669664729803</v>
      </c>
      <c r="V37" s="95">
        <v>0.33720647497498002</v>
      </c>
      <c r="W37" s="94"/>
      <c r="X37" s="94"/>
      <c r="Y37" s="94"/>
      <c r="Z37" s="94"/>
      <c r="AA37" s="94"/>
      <c r="AB37" s="94"/>
      <c r="AC37" s="94"/>
      <c r="AD37" s="94"/>
    </row>
    <row r="38" spans="9:30" s="29" customFormat="1">
      <c r="I38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</row>
    <row r="39" spans="9:30" s="29" customFormat="1">
      <c r="I39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</row>
    <row r="40" spans="9:30" s="29" customFormat="1"/>
    <row r="41" spans="9:30" s="29" customFormat="1">
      <c r="I41" s="52" t="s">
        <v>311</v>
      </c>
    </row>
    <row r="42" spans="9:30" s="29" customFormat="1">
      <c r="J42" s="28">
        <v>2010</v>
      </c>
      <c r="K42" s="28">
        <v>2011</v>
      </c>
      <c r="L42" s="28">
        <v>2012</v>
      </c>
      <c r="M42" s="28">
        <v>2013</v>
      </c>
      <c r="N42" s="28">
        <v>2014</v>
      </c>
      <c r="O42" s="28">
        <v>2015</v>
      </c>
      <c r="P42" s="28">
        <v>2016</v>
      </c>
      <c r="Q42" s="28">
        <v>2017</v>
      </c>
      <c r="R42" s="28">
        <v>2018</v>
      </c>
      <c r="S42" s="28">
        <v>2019</v>
      </c>
      <c r="T42" s="28">
        <v>2020</v>
      </c>
      <c r="U42" s="28">
        <v>2021</v>
      </c>
      <c r="V42" s="28">
        <v>2022</v>
      </c>
      <c r="W42" s="28">
        <v>2023</v>
      </c>
      <c r="X42" s="28">
        <v>2024</v>
      </c>
      <c r="Y42" s="28">
        <v>2025</v>
      </c>
      <c r="Z42" s="28">
        <v>2026</v>
      </c>
      <c r="AA42" s="28">
        <v>2027</v>
      </c>
      <c r="AB42" s="28">
        <v>2028</v>
      </c>
      <c r="AC42" s="28">
        <v>2029</v>
      </c>
      <c r="AD42" s="28">
        <v>2030</v>
      </c>
    </row>
    <row r="43" spans="9:30" s="29" customFormat="1">
      <c r="I43" s="12" t="s">
        <v>213</v>
      </c>
      <c r="J43" s="98">
        <v>40578.069556818984</v>
      </c>
      <c r="K43" s="98">
        <v>40335.470422827784</v>
      </c>
      <c r="L43" s="98">
        <v>39986.47170670241</v>
      </c>
      <c r="M43" s="98">
        <v>39453.442251302142</v>
      </c>
      <c r="N43" s="98">
        <v>40237.623923398176</v>
      </c>
      <c r="O43" s="98">
        <v>40745.513988223363</v>
      </c>
      <c r="P43" s="98">
        <v>40232.248056603516</v>
      </c>
      <c r="Q43" s="98">
        <v>39933.103054916348</v>
      </c>
      <c r="R43" s="98">
        <v>39965.10773855904</v>
      </c>
      <c r="S43" s="98">
        <v>40312.815980216146</v>
      </c>
      <c r="T43" s="98">
        <v>39447.641668631135</v>
      </c>
      <c r="U43" s="99">
        <v>39571.335885802539</v>
      </c>
      <c r="V43" s="99">
        <v>39038.282575175377</v>
      </c>
      <c r="W43" s="98">
        <v>40120.438365764807</v>
      </c>
      <c r="X43" s="98"/>
      <c r="Y43" s="98"/>
      <c r="Z43" s="98"/>
      <c r="AA43" s="98"/>
      <c r="AB43" s="98"/>
      <c r="AC43" s="98"/>
      <c r="AD43" s="98"/>
    </row>
    <row r="44" spans="9:30" s="29" customFormat="1">
      <c r="I44" t="s">
        <v>205</v>
      </c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>
        <v>39280.307424384679</v>
      </c>
      <c r="W44" s="98">
        <v>39514.81028832079</v>
      </c>
      <c r="X44" s="98">
        <v>40494.51655660948</v>
      </c>
      <c r="Y44" s="98">
        <v>41008.893002845485</v>
      </c>
      <c r="Z44" s="98">
        <v>41263.040358851256</v>
      </c>
      <c r="AA44" s="98">
        <v>41942.365280456928</v>
      </c>
      <c r="AB44" s="98">
        <v>42372.010897684711</v>
      </c>
      <c r="AC44" s="98">
        <v>43045.189048297085</v>
      </c>
      <c r="AD44" s="98">
        <v>43182.289892064458</v>
      </c>
    </row>
    <row r="45" spans="9:30" s="29" customFormat="1">
      <c r="I45" t="s">
        <v>206</v>
      </c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>
        <v>39083.623316001504</v>
      </c>
      <c r="W45" s="98">
        <v>40120.438365764807</v>
      </c>
      <c r="X45" s="98">
        <v>41012.557093320676</v>
      </c>
      <c r="Y45" s="98">
        <v>41972.050671306948</v>
      </c>
      <c r="Z45" s="98">
        <v>42706.544440568359</v>
      </c>
      <c r="AA45" s="98">
        <v>43576.030622270126</v>
      </c>
      <c r="AB45" s="98">
        <v>45099.185257548306</v>
      </c>
      <c r="AC45" s="98">
        <v>46435.787438871033</v>
      </c>
      <c r="AD45" s="98">
        <v>47575.636202923364</v>
      </c>
    </row>
    <row r="46" spans="9:30" s="29" customFormat="1">
      <c r="I4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</row>
    <row r="47" spans="9:30" s="29" customFormat="1"/>
    <row r="48" spans="9:30" s="29" customFormat="1">
      <c r="I48" s="52" t="s">
        <v>312</v>
      </c>
    </row>
    <row r="49" spans="2:189" s="29" customFormat="1">
      <c r="J49" s="100">
        <v>41305</v>
      </c>
      <c r="K49" s="100">
        <v>41333</v>
      </c>
      <c r="L49" s="100">
        <v>41364</v>
      </c>
      <c r="M49" s="100">
        <v>41394</v>
      </c>
      <c r="N49" s="100">
        <v>41425</v>
      </c>
      <c r="O49" s="100">
        <v>41455</v>
      </c>
      <c r="P49" s="100">
        <v>41486</v>
      </c>
      <c r="Q49" s="100">
        <v>41517</v>
      </c>
      <c r="R49" s="100">
        <v>41547</v>
      </c>
      <c r="S49" s="100">
        <v>41578</v>
      </c>
      <c r="T49" s="100">
        <v>41608</v>
      </c>
      <c r="U49" s="100">
        <v>41639</v>
      </c>
      <c r="V49" s="100">
        <v>41670</v>
      </c>
      <c r="W49" s="100">
        <v>41698</v>
      </c>
      <c r="X49" s="100">
        <v>41729</v>
      </c>
      <c r="Y49" s="100">
        <v>41759</v>
      </c>
      <c r="Z49" s="100">
        <v>41790</v>
      </c>
      <c r="AA49" s="100">
        <v>41820</v>
      </c>
      <c r="AB49" s="100">
        <v>41851</v>
      </c>
      <c r="AC49" s="100">
        <v>41882</v>
      </c>
      <c r="AD49" s="100">
        <v>41912</v>
      </c>
      <c r="AE49" s="101">
        <v>41943</v>
      </c>
      <c r="AF49" s="101">
        <v>41973</v>
      </c>
      <c r="AG49" s="101">
        <v>42004</v>
      </c>
      <c r="AH49" s="101">
        <v>42035</v>
      </c>
      <c r="AI49" s="101">
        <v>42063</v>
      </c>
      <c r="AJ49" s="101">
        <v>42094</v>
      </c>
      <c r="AK49" s="101">
        <v>42124</v>
      </c>
      <c r="AL49" s="101">
        <v>42155</v>
      </c>
      <c r="AM49" s="101">
        <v>42185</v>
      </c>
      <c r="AN49" s="101">
        <v>42216</v>
      </c>
      <c r="AO49" s="101">
        <v>42247</v>
      </c>
      <c r="AP49" s="101">
        <v>42277</v>
      </c>
      <c r="AQ49" s="101">
        <v>42308</v>
      </c>
      <c r="AR49" s="101">
        <v>42338</v>
      </c>
      <c r="AS49" s="101">
        <v>42369</v>
      </c>
      <c r="AT49" s="101">
        <v>42400</v>
      </c>
      <c r="AU49" s="101">
        <v>42429</v>
      </c>
      <c r="AV49" s="101">
        <v>42460</v>
      </c>
      <c r="AW49" s="101">
        <v>42490</v>
      </c>
      <c r="AX49" s="101">
        <v>42521</v>
      </c>
      <c r="AY49" s="101">
        <v>42551</v>
      </c>
      <c r="AZ49" s="101">
        <v>42582</v>
      </c>
      <c r="BA49" s="101">
        <v>42613</v>
      </c>
      <c r="BB49" s="101">
        <v>42643</v>
      </c>
      <c r="BC49" s="101">
        <v>42674</v>
      </c>
      <c r="BD49" s="101">
        <v>42704</v>
      </c>
      <c r="BE49" s="101">
        <v>42735</v>
      </c>
      <c r="BF49" s="101">
        <v>42766</v>
      </c>
      <c r="BG49" s="101">
        <v>42794</v>
      </c>
      <c r="BH49" s="101">
        <v>42825</v>
      </c>
      <c r="BI49" s="101">
        <v>42855</v>
      </c>
      <c r="BJ49" s="101">
        <v>42886</v>
      </c>
      <c r="BK49" s="101">
        <v>42916</v>
      </c>
      <c r="BL49" s="101">
        <v>42947</v>
      </c>
      <c r="BM49" s="101">
        <v>42978</v>
      </c>
      <c r="BN49" s="101">
        <v>43008</v>
      </c>
      <c r="BO49" s="101">
        <v>43039</v>
      </c>
      <c r="BP49" s="101">
        <v>43069</v>
      </c>
      <c r="BQ49" s="101">
        <v>43100</v>
      </c>
      <c r="BR49" s="101">
        <v>43131</v>
      </c>
      <c r="BS49" s="101">
        <v>43159</v>
      </c>
      <c r="BT49" s="101">
        <v>43190</v>
      </c>
      <c r="BU49" s="101">
        <v>43220</v>
      </c>
      <c r="BV49" s="101">
        <v>43251</v>
      </c>
      <c r="BW49" s="101">
        <v>43281</v>
      </c>
      <c r="BX49" s="101">
        <v>43312</v>
      </c>
      <c r="BY49" s="101">
        <v>43343</v>
      </c>
      <c r="BZ49" s="101">
        <v>43373</v>
      </c>
      <c r="CA49" s="101">
        <v>43404</v>
      </c>
      <c r="CB49" s="101">
        <v>43434</v>
      </c>
      <c r="CC49" s="101">
        <v>43465</v>
      </c>
      <c r="CD49" s="101">
        <v>43496</v>
      </c>
      <c r="CE49" s="101">
        <v>43524</v>
      </c>
      <c r="CF49" s="101">
        <v>43555</v>
      </c>
      <c r="CG49" s="101">
        <v>43585</v>
      </c>
      <c r="CH49" s="101">
        <v>43616</v>
      </c>
      <c r="CI49" s="101">
        <v>43646</v>
      </c>
      <c r="CJ49" s="101">
        <v>43677</v>
      </c>
      <c r="CK49" s="101">
        <v>43708</v>
      </c>
      <c r="CL49" s="101">
        <v>43738</v>
      </c>
      <c r="CM49" s="101">
        <v>43769</v>
      </c>
      <c r="CN49" s="101">
        <v>43799</v>
      </c>
      <c r="CO49" s="101">
        <v>43830</v>
      </c>
      <c r="CP49" s="101">
        <v>43861</v>
      </c>
      <c r="CQ49" s="101">
        <v>43890</v>
      </c>
      <c r="CR49" s="101">
        <v>43921</v>
      </c>
      <c r="CS49" s="101">
        <v>43951</v>
      </c>
      <c r="CT49" s="101">
        <v>43982</v>
      </c>
      <c r="CU49" s="101">
        <v>44012</v>
      </c>
      <c r="CV49" s="101">
        <v>44043</v>
      </c>
      <c r="CW49" s="101">
        <v>44074</v>
      </c>
      <c r="CX49" s="101">
        <v>44104</v>
      </c>
      <c r="CY49" s="101">
        <v>44135</v>
      </c>
      <c r="CZ49" s="101">
        <v>44165</v>
      </c>
      <c r="DA49" s="101">
        <v>44196</v>
      </c>
      <c r="DB49" s="101">
        <v>44227</v>
      </c>
      <c r="DC49" s="101">
        <v>44255</v>
      </c>
      <c r="DD49" s="101">
        <v>44286</v>
      </c>
      <c r="DE49" s="101">
        <v>44316</v>
      </c>
      <c r="DF49" s="101">
        <v>44347</v>
      </c>
      <c r="DG49" s="101">
        <v>44377</v>
      </c>
      <c r="DH49" s="101">
        <v>44408</v>
      </c>
      <c r="DI49" s="101">
        <v>44439</v>
      </c>
      <c r="DJ49" s="101">
        <v>44469</v>
      </c>
      <c r="DK49" s="101">
        <v>44500</v>
      </c>
      <c r="DL49" s="101">
        <v>44530</v>
      </c>
      <c r="DM49" s="101">
        <v>44561</v>
      </c>
      <c r="DN49" s="101">
        <v>44592</v>
      </c>
      <c r="DO49" s="101">
        <v>44620</v>
      </c>
      <c r="DP49" s="101">
        <v>44651</v>
      </c>
      <c r="DQ49" s="101">
        <v>44681</v>
      </c>
      <c r="DR49" s="101">
        <v>44712</v>
      </c>
      <c r="DS49" s="101">
        <v>44742</v>
      </c>
      <c r="DT49" s="101">
        <v>44773</v>
      </c>
      <c r="DU49" s="101">
        <v>44804</v>
      </c>
      <c r="DV49" s="101">
        <v>44834</v>
      </c>
      <c r="DW49" s="101">
        <v>44865</v>
      </c>
      <c r="DX49" s="101">
        <v>44895</v>
      </c>
      <c r="DY49" s="101">
        <v>44926</v>
      </c>
      <c r="DZ49" s="101">
        <v>44957</v>
      </c>
      <c r="EA49" s="101">
        <v>44985</v>
      </c>
      <c r="EB49" s="101">
        <v>45016</v>
      </c>
      <c r="EC49" s="101">
        <v>45046</v>
      </c>
      <c r="ED49" s="101">
        <v>45077</v>
      </c>
      <c r="EE49" s="101">
        <v>45107</v>
      </c>
      <c r="EF49" s="101">
        <v>45138</v>
      </c>
      <c r="EG49" s="101">
        <v>45169</v>
      </c>
      <c r="EH49" s="101">
        <v>45199</v>
      </c>
      <c r="EI49" s="101">
        <v>45230</v>
      </c>
      <c r="EJ49" s="10">
        <v>45260</v>
      </c>
      <c r="EK49" s="10">
        <v>45291</v>
      </c>
      <c r="EL49" s="10">
        <v>45322</v>
      </c>
      <c r="EM49" s="10">
        <v>45351</v>
      </c>
      <c r="EN49" s="10">
        <v>45382</v>
      </c>
      <c r="EO49" s="10">
        <v>45412</v>
      </c>
      <c r="EP49" s="10">
        <v>45443</v>
      </c>
    </row>
    <row r="50" spans="2:189" s="29" customFormat="1">
      <c r="I50" s="12" t="s">
        <v>213</v>
      </c>
      <c r="J50" s="14"/>
      <c r="K50" s="14"/>
      <c r="L50" s="14"/>
      <c r="M50" s="14"/>
      <c r="N50" s="14"/>
      <c r="O50" s="14"/>
      <c r="P50" s="14"/>
      <c r="Q50" s="98">
        <v>1273.0650000000001</v>
      </c>
      <c r="R50" s="98">
        <v>1279.9169999999999</v>
      </c>
      <c r="S50" s="98">
        <v>1279.683</v>
      </c>
      <c r="T50" s="98">
        <v>1277.527</v>
      </c>
      <c r="U50" s="98">
        <v>1278.2539999999999</v>
      </c>
      <c r="V50" s="98">
        <v>1278.9829999999999</v>
      </c>
      <c r="W50" s="98">
        <v>1279.9110000000001</v>
      </c>
      <c r="X50" s="98">
        <v>1281.6990000000001</v>
      </c>
      <c r="Y50" s="98">
        <v>1342.549</v>
      </c>
      <c r="Z50" s="98">
        <v>1343.441</v>
      </c>
      <c r="AA50" s="98">
        <v>1350.5820000000001</v>
      </c>
      <c r="AB50" s="98">
        <v>1351.7470000000001</v>
      </c>
      <c r="AC50" s="98">
        <v>1350.0350000000001</v>
      </c>
      <c r="AD50" s="98">
        <v>1351.095</v>
      </c>
      <c r="AE50" s="98">
        <v>1349.3920000000001</v>
      </c>
      <c r="AF50" s="98">
        <v>1353.0909999999999</v>
      </c>
      <c r="AG50" s="98">
        <v>1354.4949999999999</v>
      </c>
      <c r="AH50" s="98">
        <v>1353.7449999999999</v>
      </c>
      <c r="AI50" s="98">
        <v>1387.1</v>
      </c>
      <c r="AJ50" s="98">
        <v>1388.259</v>
      </c>
      <c r="AK50" s="98">
        <v>1386.8330000000001</v>
      </c>
      <c r="AL50" s="98">
        <v>1389.3910000000001</v>
      </c>
      <c r="AM50" s="98">
        <v>1390.8</v>
      </c>
      <c r="AN50" s="98">
        <v>1392.335</v>
      </c>
      <c r="AO50" s="98">
        <v>1403.1990000000001</v>
      </c>
      <c r="AP50" s="98">
        <v>1400.92</v>
      </c>
      <c r="AQ50" s="98">
        <v>1401.38</v>
      </c>
      <c r="AR50" s="98">
        <v>1402.373</v>
      </c>
      <c r="AS50" s="98">
        <v>1404.9849999999999</v>
      </c>
      <c r="AT50" s="98">
        <v>1406.441</v>
      </c>
      <c r="AU50" s="98">
        <v>1402.425</v>
      </c>
      <c r="AV50" s="98">
        <v>1405.5989999999999</v>
      </c>
      <c r="AW50" s="98">
        <v>1409.732</v>
      </c>
      <c r="AX50" s="98">
        <v>1409</v>
      </c>
      <c r="AY50" s="98">
        <v>1413.6559999999999</v>
      </c>
      <c r="AZ50" s="98">
        <v>1418.231</v>
      </c>
      <c r="BA50" s="98">
        <v>1422.355</v>
      </c>
      <c r="BB50" s="98">
        <v>1424.3330000000001</v>
      </c>
      <c r="BC50" s="98">
        <v>1424.6189999999999</v>
      </c>
      <c r="BD50" s="98">
        <v>1426.3820000000001</v>
      </c>
      <c r="BE50" s="98">
        <v>1436.7070000000001</v>
      </c>
      <c r="BF50" s="98">
        <v>1497.356</v>
      </c>
      <c r="BG50" s="98">
        <v>1496.7660000000001</v>
      </c>
      <c r="BH50" s="98">
        <v>1496.587</v>
      </c>
      <c r="BI50" s="98">
        <v>1498.1780000000001</v>
      </c>
      <c r="BJ50" s="98">
        <v>1499.38</v>
      </c>
      <c r="BK50" s="98">
        <v>1501.4090000000001</v>
      </c>
      <c r="BL50" s="98">
        <v>1505.0920000000001</v>
      </c>
      <c r="BM50" s="98">
        <v>1506.4349999999999</v>
      </c>
      <c r="BN50" s="98">
        <v>1508.5329999999999</v>
      </c>
      <c r="BO50" s="98">
        <v>1511.5029999999999</v>
      </c>
      <c r="BP50" s="98">
        <v>1511.798</v>
      </c>
      <c r="BQ50" s="98">
        <v>1513.356</v>
      </c>
      <c r="BR50" s="98">
        <v>1514.694</v>
      </c>
      <c r="BS50" s="98">
        <v>1516.5889999999999</v>
      </c>
      <c r="BT50" s="98">
        <v>1545.604</v>
      </c>
      <c r="BU50" s="98">
        <v>1547.117</v>
      </c>
      <c r="BV50" s="98">
        <v>1553.423</v>
      </c>
      <c r="BW50" s="98">
        <v>1555.5650000000001</v>
      </c>
      <c r="BX50" s="98">
        <v>1557.528</v>
      </c>
      <c r="BY50" s="98">
        <v>1560.7729999999999</v>
      </c>
      <c r="BZ50" s="98">
        <v>1563.212</v>
      </c>
      <c r="CA50" s="98">
        <v>1567.55</v>
      </c>
      <c r="CB50" s="98">
        <v>1572.6320000000001</v>
      </c>
      <c r="CC50" s="98">
        <v>1576.838</v>
      </c>
      <c r="CD50" s="98">
        <v>1580.1089999999999</v>
      </c>
      <c r="CE50" s="98">
        <v>1590.79</v>
      </c>
      <c r="CF50" s="98">
        <v>1592.1769999999999</v>
      </c>
      <c r="CG50" s="98">
        <v>1595.722</v>
      </c>
      <c r="CH50" s="98">
        <v>1599.7149999999999</v>
      </c>
      <c r="CI50" s="98">
        <v>1609.4839999999999</v>
      </c>
      <c r="CJ50" s="98">
        <v>1612.7619999999999</v>
      </c>
      <c r="CK50" s="98">
        <v>1612.4829999999999</v>
      </c>
      <c r="CL50" s="98">
        <v>1615.9849999999999</v>
      </c>
      <c r="CM50" s="98">
        <v>1618.325</v>
      </c>
      <c r="CN50" s="98">
        <v>1621.0060000000001</v>
      </c>
      <c r="CO50" s="98">
        <v>1627.31</v>
      </c>
      <c r="CP50" s="98">
        <v>1631.8240000000001</v>
      </c>
      <c r="CQ50" s="98">
        <v>1634.021</v>
      </c>
      <c r="CR50" s="98">
        <v>1635.569</v>
      </c>
      <c r="CS50" s="98">
        <v>1638.9280000000001</v>
      </c>
      <c r="CT50" s="98">
        <v>1642.123</v>
      </c>
      <c r="CU50" s="98">
        <v>1640.8510000000001</v>
      </c>
      <c r="CV50" s="98">
        <v>1645.067</v>
      </c>
      <c r="CW50" s="98">
        <v>1648.44</v>
      </c>
      <c r="CX50" s="98">
        <v>1661.5809999999999</v>
      </c>
      <c r="CY50" s="98">
        <v>1665.5889999999999</v>
      </c>
      <c r="CZ50" s="98">
        <v>1700.549</v>
      </c>
      <c r="DA50" s="98">
        <v>1703.8050000000001</v>
      </c>
      <c r="DB50" s="98">
        <v>1707.3920000000001</v>
      </c>
      <c r="DC50" s="98">
        <v>1710.325</v>
      </c>
      <c r="DD50" s="98">
        <v>1715.453</v>
      </c>
      <c r="DE50" s="98">
        <v>1719.0930000000001</v>
      </c>
      <c r="DF50" s="98">
        <v>1724.134</v>
      </c>
      <c r="DG50" s="98">
        <v>1740.251</v>
      </c>
      <c r="DH50" s="98">
        <v>1747.588</v>
      </c>
      <c r="DI50" s="98">
        <v>1750.53</v>
      </c>
      <c r="DJ50" s="98">
        <v>1754.1679999999999</v>
      </c>
      <c r="DK50" s="98">
        <v>1757.163</v>
      </c>
      <c r="DL50" s="98">
        <v>1763.442</v>
      </c>
      <c r="DM50" s="98">
        <v>1770.3579999999999</v>
      </c>
      <c r="DN50" s="98">
        <v>1775.394</v>
      </c>
      <c r="DO50" s="98">
        <v>1781.444</v>
      </c>
      <c r="DP50" s="98">
        <v>1788.8989999999999</v>
      </c>
      <c r="DQ50" s="98">
        <v>1792.144</v>
      </c>
      <c r="DR50" s="98">
        <v>1799.5440000000001</v>
      </c>
      <c r="DS50" s="98">
        <v>1805.8420000000001</v>
      </c>
      <c r="DT50" s="98">
        <v>1816.71</v>
      </c>
      <c r="DU50" s="98">
        <v>1827.6210000000001</v>
      </c>
      <c r="DV50" s="98">
        <v>1839.249</v>
      </c>
      <c r="DW50" s="98">
        <v>1845.058</v>
      </c>
      <c r="DX50" s="98">
        <v>1853.027</v>
      </c>
      <c r="DY50" s="98">
        <v>1859.94</v>
      </c>
      <c r="DZ50" s="98">
        <v>1864.144</v>
      </c>
      <c r="EA50" s="98">
        <v>1868.895</v>
      </c>
      <c r="EB50" s="98">
        <v>1880.2</v>
      </c>
      <c r="EC50" s="98">
        <v>1886.925</v>
      </c>
      <c r="ED50" s="98">
        <v>1867.8789999999999</v>
      </c>
      <c r="EE50" s="98">
        <v>1841.9949999999999</v>
      </c>
      <c r="EF50" s="98">
        <v>1798.5250000000001</v>
      </c>
      <c r="EG50" s="98">
        <v>1851.9190000000001</v>
      </c>
      <c r="EH50" s="98">
        <v>1859.086</v>
      </c>
      <c r="EI50" s="98">
        <v>1869.5920000000001</v>
      </c>
      <c r="EJ50" s="98">
        <v>1908.86</v>
      </c>
      <c r="EK50" s="98">
        <v>1916.81</v>
      </c>
      <c r="EL50" s="98">
        <v>1922.8510000000001</v>
      </c>
      <c r="EM50" s="98">
        <v>1954.5840000000001</v>
      </c>
      <c r="EN50" s="98">
        <v>1962.184</v>
      </c>
      <c r="EO50" s="98">
        <v>1970.596</v>
      </c>
      <c r="EP50" s="98">
        <v>1982.8320000000001</v>
      </c>
    </row>
    <row r="51" spans="2:189" s="29" customFormat="1">
      <c r="I51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</row>
    <row r="52" spans="2:189" s="29" customFormat="1">
      <c r="I52" s="52" t="s">
        <v>313</v>
      </c>
    </row>
    <row r="53" spans="2:189" s="29" customFormat="1">
      <c r="J53" s="28">
        <v>2010</v>
      </c>
      <c r="K53" s="28">
        <v>2011</v>
      </c>
      <c r="L53" s="28">
        <v>2012</v>
      </c>
      <c r="M53" s="28">
        <v>2013</v>
      </c>
      <c r="N53" s="28">
        <v>2014</v>
      </c>
      <c r="O53" s="28">
        <v>2015</v>
      </c>
      <c r="P53" s="28">
        <v>2016</v>
      </c>
      <c r="Q53" s="28">
        <v>2017</v>
      </c>
      <c r="R53" s="28">
        <v>2018</v>
      </c>
      <c r="S53" s="28">
        <v>2019</v>
      </c>
      <c r="T53" s="28">
        <v>2020</v>
      </c>
      <c r="U53" s="28">
        <v>2021</v>
      </c>
      <c r="V53" s="28">
        <v>2022</v>
      </c>
      <c r="W53" s="28">
        <v>2023</v>
      </c>
      <c r="X53" s="28">
        <v>2024</v>
      </c>
      <c r="Y53" s="28">
        <v>2025</v>
      </c>
      <c r="Z53" s="28">
        <v>2026</v>
      </c>
      <c r="AA53" s="28">
        <v>2027</v>
      </c>
      <c r="AB53" s="28">
        <v>2028</v>
      </c>
      <c r="AC53" s="28">
        <v>2029</v>
      </c>
      <c r="AD53" s="28">
        <v>2030</v>
      </c>
    </row>
    <row r="54" spans="2:189" s="29" customFormat="1">
      <c r="I54" s="12" t="s">
        <v>213</v>
      </c>
      <c r="J54" s="14"/>
      <c r="K54" s="14"/>
      <c r="L54" s="14"/>
      <c r="M54" s="14"/>
      <c r="N54" s="14"/>
      <c r="O54" s="14"/>
      <c r="P54" s="14"/>
      <c r="Q54" s="14"/>
      <c r="R54" s="96">
        <v>286.58380889892578</v>
      </c>
      <c r="S54" s="96">
        <v>229.20248413085901</v>
      </c>
      <c r="T54" s="96">
        <v>209.19710540771499</v>
      </c>
      <c r="U54" s="97">
        <v>210.21714019775399</v>
      </c>
      <c r="V54" s="97">
        <v>286.35041046142601</v>
      </c>
      <c r="W54" s="96">
        <v>525.11598205566395</v>
      </c>
      <c r="X54" s="14"/>
      <c r="Y54" s="14"/>
      <c r="Z54" s="14"/>
      <c r="AA54" s="14"/>
      <c r="AB54" s="14"/>
      <c r="AC54" s="14"/>
      <c r="AD54" s="14"/>
    </row>
    <row r="55" spans="2:189" s="29" customFormat="1">
      <c r="B55"/>
    </row>
    <row r="56" spans="2:189" s="29" customFormat="1">
      <c r="I56" s="52" t="s">
        <v>314</v>
      </c>
    </row>
    <row r="57" spans="2:189" s="29" customFormat="1">
      <c r="J57" s="28">
        <v>2010</v>
      </c>
      <c r="K57" s="28">
        <v>2011</v>
      </c>
      <c r="L57" s="28">
        <v>2012</v>
      </c>
      <c r="M57" s="28">
        <v>2013</v>
      </c>
      <c r="N57" s="28">
        <v>2014</v>
      </c>
      <c r="O57" s="28">
        <v>2015</v>
      </c>
      <c r="P57" s="28">
        <v>2016</v>
      </c>
      <c r="Q57" s="28">
        <v>2017</v>
      </c>
      <c r="R57" s="28">
        <v>2018</v>
      </c>
      <c r="S57" s="28">
        <v>2019</v>
      </c>
      <c r="T57" s="28">
        <v>2020</v>
      </c>
      <c r="U57" s="28">
        <v>2021</v>
      </c>
      <c r="V57" s="28">
        <v>2022</v>
      </c>
      <c r="W57" s="28">
        <v>2023</v>
      </c>
      <c r="X57" s="28">
        <v>2024</v>
      </c>
      <c r="Y57" s="28">
        <v>2025</v>
      </c>
      <c r="Z57" s="28">
        <v>2026</v>
      </c>
      <c r="AA57" s="28">
        <v>2027</v>
      </c>
      <c r="AB57" s="28">
        <v>2028</v>
      </c>
      <c r="AC57" s="28">
        <v>2029</v>
      </c>
      <c r="AD57" s="28">
        <v>2030</v>
      </c>
    </row>
    <row r="58" spans="2:189" s="29" customFormat="1">
      <c r="I58" s="12" t="s">
        <v>213</v>
      </c>
      <c r="J58" s="14"/>
      <c r="K58" s="14"/>
      <c r="L58" s="14"/>
      <c r="M58" s="14"/>
      <c r="N58" s="14"/>
      <c r="O58" s="14"/>
      <c r="P58" s="14"/>
      <c r="Q58" s="14"/>
      <c r="R58" s="15">
        <v>2.3832749724388123</v>
      </c>
      <c r="S58" s="15">
        <v>2.0426410138606999</v>
      </c>
      <c r="T58" s="15">
        <v>2.1255821287632002</v>
      </c>
      <c r="U58" s="91">
        <v>1.8941755890846299</v>
      </c>
      <c r="V58" s="91">
        <v>2.3465965092182199</v>
      </c>
      <c r="W58" s="15">
        <v>2.7157022058963798</v>
      </c>
      <c r="X58" s="14"/>
      <c r="Y58" s="14"/>
      <c r="Z58" s="14"/>
      <c r="AA58" s="14"/>
      <c r="AB58" s="14"/>
      <c r="AC58" s="14"/>
      <c r="AD58" s="14"/>
    </row>
    <row r="59" spans="2:189" s="29" customFormat="1"/>
    <row r="60" spans="2:189" s="29" customFormat="1">
      <c r="I60" s="52" t="s">
        <v>315</v>
      </c>
    </row>
    <row r="61" spans="2:189" s="29" customFormat="1">
      <c r="J61" s="100">
        <v>40179</v>
      </c>
      <c r="K61" s="100">
        <v>40210</v>
      </c>
      <c r="L61" s="100">
        <v>40238</v>
      </c>
      <c r="M61" s="100">
        <v>40269</v>
      </c>
      <c r="N61" s="100">
        <v>40299</v>
      </c>
      <c r="O61" s="100">
        <v>40330</v>
      </c>
      <c r="P61" s="100">
        <v>40360</v>
      </c>
      <c r="Q61" s="100">
        <v>40391</v>
      </c>
      <c r="R61" s="100">
        <v>40422</v>
      </c>
      <c r="S61" s="100">
        <v>40452</v>
      </c>
      <c r="T61" s="100">
        <v>40483</v>
      </c>
      <c r="U61" s="100">
        <v>40513</v>
      </c>
      <c r="V61" s="100">
        <v>40544</v>
      </c>
      <c r="W61" s="100">
        <v>40575</v>
      </c>
      <c r="X61" s="100">
        <v>40603</v>
      </c>
      <c r="Y61" s="100">
        <v>40634</v>
      </c>
      <c r="Z61" s="100">
        <v>40664</v>
      </c>
      <c r="AA61" s="100">
        <v>40695</v>
      </c>
      <c r="AB61" s="100">
        <v>40725</v>
      </c>
      <c r="AC61" s="100">
        <v>40756</v>
      </c>
      <c r="AD61" s="100">
        <v>40787</v>
      </c>
      <c r="AE61" s="101">
        <v>40817</v>
      </c>
      <c r="AF61" s="101">
        <v>40848</v>
      </c>
      <c r="AG61" s="101">
        <v>40878</v>
      </c>
      <c r="AH61" s="101">
        <v>40909</v>
      </c>
      <c r="AI61" s="101">
        <v>40940</v>
      </c>
      <c r="AJ61" s="101">
        <v>40969</v>
      </c>
      <c r="AK61" s="101">
        <v>41000</v>
      </c>
      <c r="AL61" s="101">
        <v>41030</v>
      </c>
      <c r="AM61" s="101">
        <v>41061</v>
      </c>
      <c r="AN61" s="101">
        <v>41091</v>
      </c>
      <c r="AO61" s="101">
        <v>41122</v>
      </c>
      <c r="AP61" s="101">
        <v>41153</v>
      </c>
      <c r="AQ61" s="101">
        <v>41183</v>
      </c>
      <c r="AR61" s="101">
        <v>41214</v>
      </c>
      <c r="AS61" s="101">
        <v>41244</v>
      </c>
      <c r="AT61" s="101">
        <v>41275</v>
      </c>
      <c r="AU61" s="101">
        <v>41306</v>
      </c>
      <c r="AV61" s="101">
        <v>41334</v>
      </c>
      <c r="AW61" s="101">
        <v>41365</v>
      </c>
      <c r="AX61" s="101">
        <v>41395</v>
      </c>
      <c r="AY61" s="101">
        <v>41426</v>
      </c>
      <c r="AZ61" s="101">
        <v>41456</v>
      </c>
      <c r="BA61" s="101">
        <v>41487</v>
      </c>
      <c r="BB61" s="101">
        <v>41518</v>
      </c>
      <c r="BC61" s="101">
        <v>41548</v>
      </c>
      <c r="BD61" s="101">
        <v>41579</v>
      </c>
      <c r="BE61" s="101">
        <v>41609</v>
      </c>
      <c r="BF61" s="101">
        <v>41640</v>
      </c>
      <c r="BG61" s="101">
        <v>41671</v>
      </c>
      <c r="BH61" s="101">
        <v>41699</v>
      </c>
      <c r="BI61" s="101">
        <v>41730</v>
      </c>
      <c r="BJ61" s="101">
        <v>41760</v>
      </c>
      <c r="BK61" s="101">
        <v>41791</v>
      </c>
      <c r="BL61" s="101">
        <v>41821</v>
      </c>
      <c r="BM61" s="101">
        <v>41852</v>
      </c>
      <c r="BN61" s="101">
        <v>41883</v>
      </c>
      <c r="BO61" s="101">
        <v>41913</v>
      </c>
      <c r="BP61" s="101">
        <v>41944</v>
      </c>
      <c r="BQ61" s="101">
        <v>41974</v>
      </c>
      <c r="BR61" s="101">
        <v>42005</v>
      </c>
      <c r="BS61" s="101">
        <v>42036</v>
      </c>
      <c r="BT61" s="101">
        <v>42064</v>
      </c>
      <c r="BU61" s="101">
        <v>42095</v>
      </c>
      <c r="BV61" s="101">
        <v>42125</v>
      </c>
      <c r="BW61" s="101">
        <v>42156</v>
      </c>
      <c r="BX61" s="101">
        <v>42186</v>
      </c>
      <c r="BY61" s="101">
        <v>42217</v>
      </c>
      <c r="BZ61" s="101">
        <v>42248</v>
      </c>
      <c r="CA61" s="101">
        <v>42278</v>
      </c>
      <c r="CB61" s="101">
        <v>42309</v>
      </c>
      <c r="CC61" s="101">
        <v>42339</v>
      </c>
      <c r="CD61" s="101">
        <v>42370</v>
      </c>
      <c r="CE61" s="101">
        <v>42401</v>
      </c>
      <c r="CF61" s="101">
        <v>42430</v>
      </c>
      <c r="CG61" s="101">
        <v>42461</v>
      </c>
      <c r="CH61" s="101">
        <v>42491</v>
      </c>
      <c r="CI61" s="101">
        <v>42522</v>
      </c>
      <c r="CJ61" s="101">
        <v>42552</v>
      </c>
      <c r="CK61" s="101">
        <v>42583</v>
      </c>
      <c r="CL61" s="101">
        <v>42614</v>
      </c>
      <c r="CM61" s="101">
        <v>42644</v>
      </c>
      <c r="CN61" s="101">
        <v>42675</v>
      </c>
      <c r="CO61" s="101">
        <v>42705</v>
      </c>
      <c r="CP61" s="101">
        <v>42736</v>
      </c>
      <c r="CQ61" s="101">
        <v>42767</v>
      </c>
      <c r="CR61" s="101">
        <v>42795</v>
      </c>
      <c r="CS61" s="101">
        <v>42826</v>
      </c>
      <c r="CT61" s="101">
        <v>42856</v>
      </c>
      <c r="CU61" s="101">
        <v>42887</v>
      </c>
      <c r="CV61" s="101">
        <v>42917</v>
      </c>
      <c r="CW61" s="101">
        <v>42948</v>
      </c>
      <c r="CX61" s="101">
        <v>42979</v>
      </c>
      <c r="CY61" s="101">
        <v>43009</v>
      </c>
      <c r="CZ61" s="101">
        <v>43040</v>
      </c>
      <c r="DA61" s="101">
        <v>43070</v>
      </c>
      <c r="DB61" s="101">
        <v>43101</v>
      </c>
      <c r="DC61" s="101">
        <v>43132</v>
      </c>
      <c r="DD61" s="101">
        <v>43160</v>
      </c>
      <c r="DE61" s="101">
        <v>43191</v>
      </c>
      <c r="DF61" s="101">
        <v>43221</v>
      </c>
      <c r="DG61" s="101">
        <v>43252</v>
      </c>
      <c r="DH61" s="101">
        <v>43282</v>
      </c>
      <c r="DI61" s="101">
        <v>43313</v>
      </c>
      <c r="DJ61" s="101">
        <v>43344</v>
      </c>
      <c r="DK61" s="101">
        <v>43374</v>
      </c>
      <c r="DL61" s="101">
        <v>43405</v>
      </c>
      <c r="DM61" s="101">
        <v>43435</v>
      </c>
      <c r="DN61" s="101">
        <v>43466</v>
      </c>
      <c r="DO61" s="101">
        <v>43497</v>
      </c>
      <c r="DP61" s="101">
        <v>43525</v>
      </c>
      <c r="DQ61" s="101">
        <v>43556</v>
      </c>
      <c r="DR61" s="101">
        <v>43586</v>
      </c>
      <c r="DS61" s="101">
        <v>43617</v>
      </c>
      <c r="DT61" s="101">
        <v>43647</v>
      </c>
      <c r="DU61" s="101">
        <v>43678</v>
      </c>
      <c r="DV61" s="101">
        <v>43709</v>
      </c>
      <c r="DW61" s="101">
        <v>43739</v>
      </c>
      <c r="DX61" s="101">
        <v>43770</v>
      </c>
      <c r="DY61" s="101">
        <v>43800</v>
      </c>
      <c r="DZ61" s="101">
        <v>43831</v>
      </c>
      <c r="EA61" s="101">
        <v>43862</v>
      </c>
      <c r="EB61" s="101">
        <v>43891</v>
      </c>
      <c r="EC61" s="101">
        <v>43922</v>
      </c>
      <c r="ED61" s="101">
        <v>43952</v>
      </c>
      <c r="EE61" s="101">
        <v>43983</v>
      </c>
      <c r="EF61" s="101">
        <v>44013</v>
      </c>
      <c r="EG61" s="101">
        <v>44044</v>
      </c>
      <c r="EH61" s="101">
        <v>44075</v>
      </c>
      <c r="EI61" s="101">
        <v>44105</v>
      </c>
      <c r="EJ61" s="101">
        <v>44136</v>
      </c>
      <c r="EK61" s="101">
        <v>44166</v>
      </c>
      <c r="EL61" s="101">
        <v>44197</v>
      </c>
      <c r="EM61" s="101">
        <v>44228</v>
      </c>
      <c r="EN61" s="101">
        <v>44256</v>
      </c>
      <c r="EO61" s="101">
        <v>44287</v>
      </c>
      <c r="EP61" s="101">
        <v>44317</v>
      </c>
      <c r="EQ61" s="101">
        <v>44348</v>
      </c>
      <c r="ER61" s="101">
        <v>44378</v>
      </c>
      <c r="ES61" s="101">
        <v>44409</v>
      </c>
      <c r="ET61" s="101">
        <v>44440</v>
      </c>
      <c r="EU61" s="101">
        <v>44470</v>
      </c>
      <c r="EV61" s="101">
        <v>44501</v>
      </c>
      <c r="EW61" s="101">
        <v>44531</v>
      </c>
      <c r="EX61" s="101">
        <v>44562</v>
      </c>
      <c r="EY61" s="101">
        <v>44593</v>
      </c>
      <c r="EZ61" s="101">
        <v>44621</v>
      </c>
      <c r="FA61" s="101">
        <v>44652</v>
      </c>
      <c r="FB61" s="101">
        <v>44682</v>
      </c>
      <c r="FC61" s="101">
        <v>44713</v>
      </c>
      <c r="FD61" s="101">
        <v>44743</v>
      </c>
      <c r="FE61" s="101">
        <v>44774</v>
      </c>
      <c r="FF61" s="101">
        <v>44805</v>
      </c>
      <c r="FG61" s="101">
        <v>44835</v>
      </c>
      <c r="FH61" s="101">
        <v>44866</v>
      </c>
      <c r="FI61" s="101">
        <v>44896</v>
      </c>
      <c r="FJ61" s="101">
        <v>44927</v>
      </c>
      <c r="FK61" s="101">
        <v>44958</v>
      </c>
      <c r="FL61" s="101">
        <v>44986</v>
      </c>
      <c r="FM61" s="101">
        <v>45017</v>
      </c>
      <c r="FN61" s="101">
        <v>45047</v>
      </c>
      <c r="FO61" s="101">
        <v>45078</v>
      </c>
      <c r="FP61" s="101">
        <v>45108</v>
      </c>
      <c r="FQ61" s="101">
        <v>45139</v>
      </c>
      <c r="FR61" s="101">
        <v>45170</v>
      </c>
      <c r="FS61" s="101">
        <v>45200</v>
      </c>
      <c r="FT61" s="101">
        <v>45231</v>
      </c>
      <c r="FU61" s="101">
        <v>45261</v>
      </c>
      <c r="FV61" s="101">
        <v>45292</v>
      </c>
      <c r="FW61" s="101">
        <v>45323</v>
      </c>
      <c r="FX61" s="101">
        <v>45352</v>
      </c>
      <c r="FY61" s="101">
        <v>45383</v>
      </c>
      <c r="FZ61" s="101">
        <v>45413</v>
      </c>
      <c r="GA61" s="101">
        <v>45444</v>
      </c>
      <c r="GB61" s="101">
        <v>45474</v>
      </c>
      <c r="GC61" s="101">
        <v>45505</v>
      </c>
      <c r="GD61" s="101">
        <v>45536</v>
      </c>
      <c r="GE61" s="101">
        <v>45566</v>
      </c>
      <c r="GF61" s="101">
        <v>45597</v>
      </c>
      <c r="GG61" s="101">
        <v>45627</v>
      </c>
    </row>
    <row r="62" spans="2:189" s="29" customFormat="1">
      <c r="I62" s="12" t="s">
        <v>213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93"/>
      <c r="V62" s="93"/>
      <c r="W62" s="92"/>
      <c r="X62" s="92"/>
      <c r="Y62" s="92"/>
      <c r="Z62" s="92"/>
      <c r="AA62" s="92"/>
      <c r="AB62" s="92"/>
      <c r="AC62" s="92"/>
      <c r="AD62" s="92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>
        <v>68.805000000000007</v>
      </c>
      <c r="CD62" s="67">
        <v>66.339166666666699</v>
      </c>
      <c r="CE62" s="67">
        <v>64.165000000000006</v>
      </c>
      <c r="CF62" s="67">
        <v>62.327500000000001</v>
      </c>
      <c r="CG62" s="67">
        <v>60.94</v>
      </c>
      <c r="CH62" s="67">
        <v>61.4658333333333</v>
      </c>
      <c r="CI62" s="67">
        <v>62.125</v>
      </c>
      <c r="CJ62" s="67">
        <v>62.658333333333303</v>
      </c>
      <c r="CK62" s="67">
        <v>62.601666666666702</v>
      </c>
      <c r="CL62" s="67">
        <v>62.059166666666698</v>
      </c>
      <c r="CM62" s="67">
        <v>61.054166666666703</v>
      </c>
      <c r="CN62" s="67">
        <v>59.115833333333299</v>
      </c>
      <c r="CO62" s="67">
        <v>56.464166666666699</v>
      </c>
      <c r="CP62" s="67">
        <v>54.5966666666667</v>
      </c>
      <c r="CQ62" s="67">
        <v>53.122500000000002</v>
      </c>
      <c r="CR62" s="67">
        <v>52.353333333333303</v>
      </c>
      <c r="CS62" s="67">
        <v>50.373333333333299</v>
      </c>
      <c r="CT62" s="67">
        <v>51.070833333333297</v>
      </c>
      <c r="CU62" s="67">
        <v>56.002499999999998</v>
      </c>
      <c r="CV62" s="67">
        <v>62.951666666666704</v>
      </c>
      <c r="CW62" s="67">
        <v>65.609166666666695</v>
      </c>
      <c r="CX62" s="67">
        <v>66.010833333333295</v>
      </c>
      <c r="CY62" s="67">
        <v>66.790833333333296</v>
      </c>
      <c r="CZ62" s="67">
        <v>71.290000000000006</v>
      </c>
      <c r="DA62" s="67">
        <v>78.171666666666695</v>
      </c>
      <c r="DB62" s="67">
        <v>84.173333333333304</v>
      </c>
      <c r="DC62" s="67">
        <v>85.532499999999999</v>
      </c>
      <c r="DD62" s="67">
        <v>86.423333333333304</v>
      </c>
      <c r="DE62" s="67">
        <v>87.825000000000003</v>
      </c>
      <c r="DF62" s="67">
        <v>87.184166666666698</v>
      </c>
      <c r="DG62" s="67">
        <v>85.798333333333304</v>
      </c>
      <c r="DH62" s="67">
        <v>80.36</v>
      </c>
      <c r="DI62" s="67">
        <v>80.2291666666667</v>
      </c>
      <c r="DJ62" s="67">
        <v>82.906666666666695</v>
      </c>
      <c r="DK62" s="67">
        <v>102.9175</v>
      </c>
      <c r="DL62" s="67">
        <v>109.841666666667</v>
      </c>
      <c r="DM62" s="67">
        <v>108.4225</v>
      </c>
      <c r="DN62" s="67">
        <v>109.316666666667</v>
      </c>
      <c r="DO62" s="67">
        <v>117.43833333333301</v>
      </c>
      <c r="DP62" s="67">
        <v>127.14083333333301</v>
      </c>
      <c r="DQ62" s="67">
        <v>131.18416666666701</v>
      </c>
      <c r="DR62" s="67">
        <v>135.416666666667</v>
      </c>
      <c r="DS62" s="67">
        <v>136.069166666667</v>
      </c>
      <c r="DT62" s="67">
        <v>138.74416666666701</v>
      </c>
      <c r="DU62" s="67">
        <v>142.58250000000001</v>
      </c>
      <c r="DV62" s="67">
        <v>145.57333333333301</v>
      </c>
      <c r="DW62" s="67">
        <v>131.31083333333299</v>
      </c>
      <c r="DX62" s="67">
        <v>125.08499999999999</v>
      </c>
      <c r="DY62" s="67">
        <v>118.946666666667</v>
      </c>
      <c r="DZ62" s="67">
        <v>115.3275</v>
      </c>
      <c r="EA62" s="67">
        <v>107.256666666667</v>
      </c>
      <c r="EB62" s="67">
        <v>97.837500000000006</v>
      </c>
      <c r="EC62" s="67">
        <v>92.613333333333301</v>
      </c>
      <c r="ED62" s="67">
        <v>94.076666666666696</v>
      </c>
      <c r="EE62" s="67">
        <v>98.497500000000002</v>
      </c>
      <c r="EF62" s="67">
        <v>101.78166666666699</v>
      </c>
      <c r="EG62" s="67">
        <v>100.52833333333299</v>
      </c>
      <c r="EH62" s="67">
        <v>101.39083333333301</v>
      </c>
      <c r="EI62" s="67">
        <v>101.106666666667</v>
      </c>
      <c r="EJ62" s="67">
        <v>100.226666666667</v>
      </c>
      <c r="EK62" s="67">
        <v>106.94750000000001</v>
      </c>
      <c r="EL62" s="67">
        <v>110.980833333333</v>
      </c>
      <c r="EM62" s="67">
        <v>125.694166666667</v>
      </c>
      <c r="EN62" s="67">
        <v>141.27416666666701</v>
      </c>
      <c r="EO62" s="67">
        <v>159.95333333333301</v>
      </c>
      <c r="EP62" s="67">
        <v>173.73916666666699</v>
      </c>
      <c r="EQ62" s="67">
        <v>182.05666666666701</v>
      </c>
      <c r="ER62" s="67">
        <v>184.84833333333299</v>
      </c>
      <c r="ES62" s="67">
        <v>184.96416666666701</v>
      </c>
      <c r="ET62" s="67">
        <v>181.10583333333301</v>
      </c>
      <c r="EU62" s="67">
        <v>176.481666666667</v>
      </c>
      <c r="EV62" s="67">
        <v>175.518333333333</v>
      </c>
      <c r="EW62" s="67">
        <v>170.82499999999999</v>
      </c>
      <c r="EX62" s="67">
        <v>172.63083333333299</v>
      </c>
      <c r="EY62" s="67">
        <v>164.23</v>
      </c>
      <c r="EZ62" s="67">
        <v>159.72749999999999</v>
      </c>
      <c r="FA62" s="67">
        <v>153.90833333333299</v>
      </c>
      <c r="FB62" s="67">
        <v>147.6525</v>
      </c>
      <c r="FC62" s="67">
        <v>139.80500000000001</v>
      </c>
      <c r="FD62" s="67">
        <v>133.145833333333</v>
      </c>
      <c r="FE62" s="67">
        <v>127.241666666667</v>
      </c>
      <c r="FF62" s="67">
        <v>124.45083333333299</v>
      </c>
      <c r="FG62" s="67">
        <v>125.08499999999999</v>
      </c>
      <c r="FH62" s="67">
        <v>121.25</v>
      </c>
      <c r="FI62" s="67">
        <v>117.815</v>
      </c>
      <c r="FJ62" s="67">
        <v>114.36499999999999</v>
      </c>
      <c r="FK62" s="67">
        <v>114.95083333333299</v>
      </c>
      <c r="FL62" s="67">
        <v>110.869166666667</v>
      </c>
      <c r="FM62" s="67">
        <v>101.7375</v>
      </c>
      <c r="FN62" s="67">
        <v>89.0208333333333</v>
      </c>
      <c r="FO62" s="67">
        <v>82.470833333333303</v>
      </c>
      <c r="FP62" s="67">
        <v>83.547499999999999</v>
      </c>
      <c r="FQ62" s="67">
        <v>91.622500000000002</v>
      </c>
      <c r="FR62" s="67">
        <v>97.082499999999996</v>
      </c>
      <c r="FS62" s="67">
        <v>101.03</v>
      </c>
      <c r="FT62" s="67">
        <v>109.64083333333301</v>
      </c>
      <c r="FU62" s="67">
        <v>123.04583333333299</v>
      </c>
      <c r="FV62" s="67">
        <v>129.585833333333</v>
      </c>
      <c r="FW62" s="67">
        <v>129.88083333333299</v>
      </c>
      <c r="FX62" s="67">
        <v>135.87583333333299</v>
      </c>
      <c r="FY62" s="29">
        <v>147.06</v>
      </c>
      <c r="FZ62" s="29">
        <v>166.94583333333301</v>
      </c>
      <c r="GA62" s="29">
        <v>181.68166666666701</v>
      </c>
      <c r="GB62" s="29">
        <v>202.713333333333</v>
      </c>
      <c r="GC62" s="29">
        <v>229.93166666666701</v>
      </c>
      <c r="GD62" s="29">
        <v>226.35333333333301</v>
      </c>
      <c r="GE62" s="29">
        <v>220.89916666666701</v>
      </c>
      <c r="GF62" s="29">
        <v>211.5675</v>
      </c>
      <c r="GG62" s="29">
        <v>199.33500000000001</v>
      </c>
    </row>
    <row r="63" spans="2:189" s="29" customFormat="1"/>
    <row r="64" spans="2:189" s="29" customFormat="1"/>
    <row r="65" spans="1:30" s="29" customFormat="1"/>
    <row r="66" spans="1:30" s="29" customFormat="1"/>
    <row r="67" spans="1:30" s="29" customFormat="1"/>
    <row r="68" spans="1:30" s="29" customFormat="1"/>
    <row r="69" spans="1:30" s="29" customFormat="1"/>
    <row r="70" spans="1:30" s="29" customFormat="1"/>
    <row r="71" spans="1:30" s="29" customFormat="1"/>
    <row r="72" spans="1:30" s="29" customFormat="1"/>
    <row r="73" spans="1:30" s="29" customFormat="1"/>
    <row r="74" spans="1:30" s="5" customFormat="1">
      <c r="A74" s="4" t="s">
        <v>107</v>
      </c>
      <c r="B74" s="5" t="s">
        <v>108</v>
      </c>
    </row>
    <row r="75" spans="1:30" s="29" customFormat="1"/>
    <row r="76" spans="1:30" s="29" customFormat="1">
      <c r="B76"/>
      <c r="I76" s="52" t="s">
        <v>316</v>
      </c>
    </row>
    <row r="77" spans="1:30" s="29" customFormat="1">
      <c r="J77" s="14">
        <v>2010</v>
      </c>
      <c r="K77" s="14">
        <v>2011</v>
      </c>
      <c r="L77" s="14">
        <v>2012</v>
      </c>
      <c r="M77" s="14">
        <v>2013</v>
      </c>
      <c r="N77" s="14">
        <v>2014</v>
      </c>
      <c r="O77" s="14">
        <v>2015</v>
      </c>
      <c r="P77" s="14">
        <v>2016</v>
      </c>
      <c r="Q77" s="14">
        <v>2017</v>
      </c>
      <c r="R77" s="14">
        <v>2018</v>
      </c>
      <c r="S77" s="14">
        <v>2019</v>
      </c>
      <c r="T77" s="14">
        <v>2020</v>
      </c>
      <c r="U77" s="14">
        <v>2021</v>
      </c>
      <c r="V77" s="14">
        <v>2022</v>
      </c>
      <c r="W77" s="14">
        <v>2023</v>
      </c>
      <c r="X77" s="14">
        <v>2024</v>
      </c>
      <c r="Y77" s="14">
        <v>2025</v>
      </c>
      <c r="Z77" s="14">
        <v>2026</v>
      </c>
      <c r="AA77" s="14">
        <v>2027</v>
      </c>
      <c r="AB77" s="14">
        <v>2028</v>
      </c>
      <c r="AC77" s="14">
        <v>2029</v>
      </c>
      <c r="AD77" s="14">
        <v>2030</v>
      </c>
    </row>
    <row r="78" spans="1:30" s="29" customFormat="1">
      <c r="I78" s="12" t="s">
        <v>213</v>
      </c>
      <c r="J78" s="15">
        <v>1.2730135885150784</v>
      </c>
      <c r="K78" s="15">
        <v>1.2369055656397219</v>
      </c>
      <c r="L78" s="15">
        <v>1.3294348855746057</v>
      </c>
      <c r="M78" s="15">
        <v>1.3158146896456775</v>
      </c>
      <c r="N78" s="15">
        <v>1.3833752500878811</v>
      </c>
      <c r="O78" s="15">
        <v>1.4536117097292443</v>
      </c>
      <c r="P78" s="15">
        <v>1.4045529887260657</v>
      </c>
      <c r="Q78" s="15">
        <v>1.4698140450072072</v>
      </c>
      <c r="R78" s="15">
        <v>1.4343421116929267</v>
      </c>
      <c r="S78" s="15">
        <v>1.581075047506862</v>
      </c>
      <c r="T78" s="15">
        <v>1.5115432310052084</v>
      </c>
      <c r="U78" s="91">
        <v>1.523600165211491</v>
      </c>
      <c r="V78" s="91">
        <v>1.6236838515843717</v>
      </c>
      <c r="W78" s="15">
        <v>1.546818710256761</v>
      </c>
      <c r="X78" s="92"/>
      <c r="Y78" s="92"/>
      <c r="Z78" s="92"/>
      <c r="AA78" s="92"/>
      <c r="AB78" s="92"/>
      <c r="AC78" s="92"/>
      <c r="AD78" s="92"/>
    </row>
    <row r="79" spans="1:30" s="29" customFormat="1"/>
    <row r="80" spans="1:30" s="29" customFormat="1"/>
    <row r="81" spans="9:30" s="29" customFormat="1">
      <c r="I81" s="52" t="s">
        <v>317</v>
      </c>
    </row>
    <row r="82" spans="9:30" s="29" customFormat="1">
      <c r="J82" s="28">
        <v>2010</v>
      </c>
      <c r="K82" s="28">
        <v>2011</v>
      </c>
      <c r="L82" s="28">
        <v>2012</v>
      </c>
      <c r="M82" s="28">
        <v>2013</v>
      </c>
      <c r="N82" s="28">
        <v>2014</v>
      </c>
      <c r="O82" s="28">
        <v>2015</v>
      </c>
      <c r="P82" s="28">
        <v>2016</v>
      </c>
      <c r="Q82" s="28">
        <v>2017</v>
      </c>
      <c r="R82" s="28">
        <v>2018</v>
      </c>
      <c r="S82" s="28">
        <v>2019</v>
      </c>
      <c r="T82" s="28">
        <v>2020</v>
      </c>
      <c r="U82" s="28">
        <v>2021</v>
      </c>
      <c r="V82" s="28">
        <v>2022</v>
      </c>
      <c r="W82" s="28">
        <v>2023</v>
      </c>
      <c r="X82" s="28">
        <v>2024</v>
      </c>
      <c r="Y82" s="28">
        <v>2025</v>
      </c>
      <c r="Z82" s="28">
        <v>2026</v>
      </c>
      <c r="AA82" s="28">
        <v>2027</v>
      </c>
      <c r="AB82" s="28">
        <v>2028</v>
      </c>
      <c r="AC82" s="28">
        <v>2029</v>
      </c>
      <c r="AD82" s="28">
        <v>2030</v>
      </c>
    </row>
    <row r="83" spans="9:30" s="29" customFormat="1">
      <c r="I83" s="12" t="s">
        <v>213</v>
      </c>
      <c r="J83" s="15">
        <v>6.8459372719999996</v>
      </c>
      <c r="K83" s="15">
        <v>5.6500519479999998</v>
      </c>
      <c r="L83" s="15">
        <v>7.8681867130000001</v>
      </c>
      <c r="M83" s="15">
        <v>7.76494092757091</v>
      </c>
      <c r="N83" s="15">
        <v>8.88147399771651</v>
      </c>
      <c r="O83" s="15">
        <v>9.0128674666181006</v>
      </c>
      <c r="P83" s="15">
        <v>8.0864965683293502</v>
      </c>
      <c r="Q83" s="15">
        <v>8.0610161153201307</v>
      </c>
      <c r="R83" s="15">
        <v>8.5976993072081402</v>
      </c>
      <c r="S83" s="15">
        <v>8.5080329719951404</v>
      </c>
      <c r="T83" s="15">
        <v>7.87591256581171</v>
      </c>
      <c r="U83" s="91">
        <v>7.6653398256312002</v>
      </c>
      <c r="V83" s="91">
        <v>7.4476379273219999</v>
      </c>
      <c r="W83" s="15">
        <v>7.7241261338472</v>
      </c>
      <c r="X83" s="15">
        <v>7.7567004255722498</v>
      </c>
      <c r="Y83" s="15"/>
      <c r="Z83" s="15"/>
      <c r="AA83" s="15"/>
      <c r="AB83" s="15"/>
      <c r="AC83" s="15"/>
      <c r="AD83" s="15"/>
    </row>
    <row r="84" spans="9:30" s="29" customFormat="1">
      <c r="I84" s="12" t="s">
        <v>205</v>
      </c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>
        <v>7.4217349987362349</v>
      </c>
      <c r="W84" s="15">
        <v>7.6972615776503286</v>
      </c>
      <c r="X84" s="15">
        <v>7.3946334745842375</v>
      </c>
      <c r="Y84" s="15">
        <v>7.1668267750677268</v>
      </c>
      <c r="Z84" s="15">
        <v>6.7654279871000442</v>
      </c>
      <c r="AA84" s="15">
        <v>6.5086848298928475</v>
      </c>
      <c r="AB84" s="15">
        <v>6.4414987435495172</v>
      </c>
      <c r="AC84" s="15">
        <v>6.3922033081363629</v>
      </c>
      <c r="AD84" s="15">
        <v>6.3246789129819936</v>
      </c>
    </row>
    <row r="85" spans="9:30" s="29" customFormat="1">
      <c r="I85" s="13" t="s">
        <v>206</v>
      </c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>
        <v>7.4476379273220017</v>
      </c>
      <c r="W85" s="15">
        <v>7.3260664028298859</v>
      </c>
      <c r="X85" s="15">
        <v>7.188409467103396</v>
      </c>
      <c r="Y85" s="15">
        <v>7.0355260391182464</v>
      </c>
      <c r="Z85" s="15">
        <v>6.868231587311497</v>
      </c>
      <c r="AA85" s="15">
        <v>6.6872992351124623</v>
      </c>
      <c r="AB85" s="15">
        <v>6.4934610421474019</v>
      </c>
      <c r="AC85" s="15">
        <v>6.287409510640261</v>
      </c>
      <c r="AD85" s="15">
        <v>6.0711618845695128</v>
      </c>
    </row>
    <row r="86" spans="9:30" s="29" customFormat="1"/>
    <row r="87" spans="9:30" s="29" customFormat="1">
      <c r="I87" s="52" t="s">
        <v>318</v>
      </c>
    </row>
    <row r="88" spans="9:30" s="29" customFormat="1">
      <c r="J88" s="28">
        <v>2010</v>
      </c>
      <c r="K88" s="28">
        <v>2011</v>
      </c>
      <c r="L88" s="28">
        <v>2012</v>
      </c>
      <c r="M88" s="28">
        <v>2013</v>
      </c>
      <c r="N88" s="28">
        <v>2014</v>
      </c>
      <c r="O88" s="28">
        <v>2015</v>
      </c>
      <c r="P88" s="28">
        <v>2016</v>
      </c>
      <c r="Q88" s="28">
        <v>2017</v>
      </c>
      <c r="R88" s="28">
        <v>2018</v>
      </c>
      <c r="S88" s="28">
        <v>2019</v>
      </c>
      <c r="T88" s="28">
        <v>2020</v>
      </c>
      <c r="U88" s="28">
        <v>2021</v>
      </c>
      <c r="V88" s="28">
        <v>2022</v>
      </c>
      <c r="W88" s="28">
        <v>2023</v>
      </c>
      <c r="X88" s="28">
        <v>2024</v>
      </c>
      <c r="Y88" s="28">
        <v>2025</v>
      </c>
      <c r="Z88" s="28">
        <v>2026</v>
      </c>
      <c r="AA88" s="28">
        <v>2027</v>
      </c>
      <c r="AB88" s="28">
        <v>2028</v>
      </c>
      <c r="AC88" s="28">
        <v>2029</v>
      </c>
      <c r="AD88" s="28">
        <v>2030</v>
      </c>
    </row>
    <row r="89" spans="9:30" s="29" customFormat="1">
      <c r="I89" s="12" t="s">
        <v>213</v>
      </c>
      <c r="J89" s="15">
        <v>5.9921861500000002</v>
      </c>
      <c r="K89" s="58">
        <v>5.6175199999999998</v>
      </c>
      <c r="L89" s="58">
        <v>6.2763</v>
      </c>
      <c r="M89" s="58">
        <v>6.1778305549264303</v>
      </c>
      <c r="N89" s="58">
        <v>6.60198166224954</v>
      </c>
      <c r="O89" s="58">
        <v>6.8760478276442196</v>
      </c>
      <c r="P89" s="58">
        <v>6.4172584520030602</v>
      </c>
      <c r="Q89" s="58">
        <v>6.8222961155203103</v>
      </c>
      <c r="R89" s="58">
        <v>6.7825344337145399</v>
      </c>
      <c r="S89" s="58">
        <v>6.8341112139357003</v>
      </c>
      <c r="T89" s="58">
        <v>7.1977803831056297</v>
      </c>
      <c r="U89" s="58">
        <v>7.1907962487067998</v>
      </c>
      <c r="V89" s="58">
        <v>6.7895917953964</v>
      </c>
      <c r="W89" s="58">
        <v>7.2043864084031997</v>
      </c>
      <c r="X89" s="58">
        <v>7.2760852313284001</v>
      </c>
    </row>
    <row r="90" spans="9:30" s="29" customFormat="1">
      <c r="I90" s="12" t="s">
        <v>205</v>
      </c>
      <c r="J90" s="15"/>
      <c r="V90" s="58">
        <v>6.7895917953963991</v>
      </c>
      <c r="W90" s="58">
        <v>7.2043864084031997</v>
      </c>
      <c r="X90" s="58">
        <v>6.9255454001578682</v>
      </c>
      <c r="Y90" s="58">
        <v>6.6868692663982614</v>
      </c>
      <c r="Z90" s="58">
        <v>6.2910626231140441</v>
      </c>
      <c r="AA90" s="58">
        <v>6.0097588033517493</v>
      </c>
      <c r="AB90" s="58">
        <v>5.9620044290105998</v>
      </c>
      <c r="AC90" s="58">
        <v>5.9285783760637152</v>
      </c>
      <c r="AD90" s="58">
        <v>5.8592851940407806</v>
      </c>
    </row>
    <row r="91" spans="9:30" s="29" customFormat="1">
      <c r="I91" s="13" t="s">
        <v>206</v>
      </c>
      <c r="J91" s="15"/>
      <c r="V91" s="58">
        <v>6.7895917953963991</v>
      </c>
      <c r="W91" s="58">
        <v>6.7512213569501744</v>
      </c>
      <c r="X91" s="58">
        <v>6.6951477123304004</v>
      </c>
      <c r="Y91" s="58">
        <v>6.6223962523817432</v>
      </c>
      <c r="Z91" s="58">
        <v>6.5331920057517916</v>
      </c>
      <c r="AA91" s="58">
        <v>6.4277581740246195</v>
      </c>
      <c r="AB91" s="58">
        <v>6.3063160946502048</v>
      </c>
      <c r="AC91" s="58">
        <v>6.1690837943899384</v>
      </c>
      <c r="AD91" s="58">
        <v>6.0162781185067145</v>
      </c>
    </row>
    <row r="92" spans="9:30" s="29" customFormat="1"/>
    <row r="93" spans="9:30" s="29" customFormat="1">
      <c r="I93" s="52" t="s">
        <v>319</v>
      </c>
    </row>
    <row r="94" spans="9:30" s="29" customFormat="1">
      <c r="J94" s="28">
        <v>2010</v>
      </c>
      <c r="K94" s="28">
        <v>2011</v>
      </c>
      <c r="L94" s="28">
        <v>2012</v>
      </c>
      <c r="M94" s="28">
        <v>2013</v>
      </c>
      <c r="N94" s="28">
        <v>2014</v>
      </c>
      <c r="O94" s="28">
        <v>2015</v>
      </c>
      <c r="P94" s="28">
        <v>2016</v>
      </c>
      <c r="Q94" s="28">
        <v>2017</v>
      </c>
      <c r="R94" s="28">
        <v>2018</v>
      </c>
      <c r="S94" s="28">
        <v>2019</v>
      </c>
      <c r="T94" s="28">
        <v>2020</v>
      </c>
      <c r="U94" s="28">
        <v>2021</v>
      </c>
      <c r="V94" s="28">
        <v>2022</v>
      </c>
      <c r="W94" s="28">
        <v>2023</v>
      </c>
      <c r="X94" s="28">
        <v>2024</v>
      </c>
      <c r="Y94" s="28">
        <v>2025</v>
      </c>
      <c r="Z94" s="28">
        <v>2026</v>
      </c>
      <c r="AA94" s="28">
        <v>2027</v>
      </c>
      <c r="AB94" s="28">
        <v>2028</v>
      </c>
      <c r="AC94" s="28">
        <v>2029</v>
      </c>
      <c r="AD94" s="28">
        <v>2030</v>
      </c>
    </row>
    <row r="95" spans="9:30" s="29" customFormat="1">
      <c r="I95" s="12" t="s">
        <v>213</v>
      </c>
      <c r="J95" s="92">
        <v>48.443251654749702</v>
      </c>
      <c r="K95" s="92">
        <v>47.960956213721097</v>
      </c>
      <c r="L95" s="92">
        <v>50.914697421075701</v>
      </c>
      <c r="M95" s="92">
        <v>50.756440403143401</v>
      </c>
      <c r="N95" s="92">
        <v>51.816021625963799</v>
      </c>
      <c r="O95" s="92">
        <v>53.316330725696503</v>
      </c>
      <c r="P95" s="92">
        <v>52.842074083369504</v>
      </c>
      <c r="Q95" s="92">
        <v>53.345089433478002</v>
      </c>
      <c r="R95" s="92">
        <v>53.2782761159323</v>
      </c>
      <c r="S95" s="92">
        <v>56.832152692492997</v>
      </c>
      <c r="T95" s="92">
        <v>54.356466921678901</v>
      </c>
      <c r="U95" s="93">
        <v>54.950086042072599</v>
      </c>
      <c r="V95" s="93">
        <v>56.925334121536103</v>
      </c>
      <c r="W95" s="92">
        <v>55.8750733003181</v>
      </c>
      <c r="X95" s="92"/>
      <c r="Y95" s="92"/>
      <c r="Z95" s="92"/>
      <c r="AA95" s="92"/>
      <c r="AB95" s="92"/>
      <c r="AC95" s="92"/>
      <c r="AD95" s="92"/>
    </row>
    <row r="96" spans="9:30" s="29" customFormat="1"/>
    <row r="97" spans="9:200" s="29" customFormat="1">
      <c r="I97" s="52" t="s">
        <v>320</v>
      </c>
    </row>
    <row r="98" spans="9:200" s="29" customFormat="1">
      <c r="J98" s="28">
        <v>2010</v>
      </c>
      <c r="K98" s="28">
        <v>2011</v>
      </c>
      <c r="L98" s="28">
        <v>2012</v>
      </c>
      <c r="M98" s="28">
        <v>2013</v>
      </c>
      <c r="N98" s="28">
        <v>2014</v>
      </c>
      <c r="O98" s="28">
        <v>2015</v>
      </c>
      <c r="P98" s="28">
        <v>2016</v>
      </c>
      <c r="Q98" s="28">
        <v>2017</v>
      </c>
      <c r="R98" s="28">
        <v>2018</v>
      </c>
      <c r="S98" s="28">
        <v>2019</v>
      </c>
      <c r="T98" s="28">
        <v>2020</v>
      </c>
      <c r="U98" s="28">
        <v>2021</v>
      </c>
      <c r="V98" s="28">
        <v>2022</v>
      </c>
      <c r="W98" s="28">
        <v>2023</v>
      </c>
      <c r="X98" s="28">
        <v>2024</v>
      </c>
      <c r="Y98" s="28">
        <v>2025</v>
      </c>
      <c r="Z98" s="28">
        <v>2026</v>
      </c>
      <c r="AA98" s="28">
        <v>2027</v>
      </c>
      <c r="AB98" s="28">
        <v>2028</v>
      </c>
      <c r="AC98" s="28">
        <v>2029</v>
      </c>
      <c r="AD98" s="28">
        <v>2030</v>
      </c>
    </row>
    <row r="99" spans="9:200" s="29" customFormat="1">
      <c r="I99" s="12" t="s">
        <v>213</v>
      </c>
      <c r="J99" s="92">
        <v>77.846026792715804</v>
      </c>
      <c r="K99" s="92">
        <v>78.029969169947705</v>
      </c>
      <c r="L99" s="92">
        <v>79.498655663971405</v>
      </c>
      <c r="M99" s="92">
        <v>78.729706543307898</v>
      </c>
      <c r="N99" s="92">
        <v>78.849073412358393</v>
      </c>
      <c r="O99" s="92">
        <v>80.024535507589306</v>
      </c>
      <c r="P99" s="92">
        <v>78.558861755686806</v>
      </c>
      <c r="Q99" s="92">
        <v>80.550525514633605</v>
      </c>
      <c r="R99" s="92">
        <v>81.746390366190298</v>
      </c>
      <c r="S99" s="92">
        <v>81.813567678837998</v>
      </c>
      <c r="T99" s="92">
        <v>83.270737329570693</v>
      </c>
      <c r="U99" s="93">
        <v>84.529776917060204</v>
      </c>
      <c r="V99" s="93">
        <v>83.5692011342299</v>
      </c>
      <c r="W99" s="92">
        <v>85.343089256426893</v>
      </c>
      <c r="X99" s="92"/>
      <c r="Y99" s="92"/>
      <c r="Z99" s="92"/>
      <c r="AA99" s="92"/>
      <c r="AB99" s="92"/>
      <c r="AC99" s="92"/>
      <c r="AD99" s="92"/>
    </row>
    <row r="100" spans="9:200" s="29" customFormat="1">
      <c r="I100" s="13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3"/>
      <c r="V100" s="93"/>
      <c r="W100" s="92"/>
      <c r="X100" s="92"/>
      <c r="Y100" s="92"/>
      <c r="Z100" s="92"/>
      <c r="AA100" s="92"/>
      <c r="AB100" s="92"/>
      <c r="AC100" s="92"/>
      <c r="AD100" s="92"/>
    </row>
    <row r="101" spans="9:200" s="29" customFormat="1">
      <c r="I101" s="52" t="s">
        <v>321</v>
      </c>
    </row>
    <row r="102" spans="9:200" s="29" customFormat="1">
      <c r="J102" s="28">
        <v>2010</v>
      </c>
      <c r="K102" s="28">
        <v>2011</v>
      </c>
      <c r="L102" s="28">
        <v>2012</v>
      </c>
      <c r="M102" s="28">
        <v>2013</v>
      </c>
      <c r="N102" s="28">
        <v>2014</v>
      </c>
      <c r="O102" s="28">
        <v>2015</v>
      </c>
      <c r="P102" s="28">
        <v>2016</v>
      </c>
      <c r="Q102" s="28">
        <v>2017</v>
      </c>
      <c r="R102" s="28">
        <v>2018</v>
      </c>
      <c r="S102" s="28">
        <v>2019</v>
      </c>
      <c r="T102" s="28">
        <v>2020</v>
      </c>
      <c r="U102" s="28">
        <v>2021</v>
      </c>
      <c r="V102" s="28">
        <v>2022</v>
      </c>
      <c r="W102" s="28">
        <v>2023</v>
      </c>
      <c r="X102" s="28">
        <v>2024</v>
      </c>
      <c r="Y102" s="28">
        <v>2025</v>
      </c>
      <c r="Z102" s="28">
        <v>2026</v>
      </c>
      <c r="AA102" s="28">
        <v>2027</v>
      </c>
      <c r="AB102" s="28">
        <v>2028</v>
      </c>
      <c r="AC102" s="28">
        <v>2029</v>
      </c>
      <c r="AD102" s="28">
        <v>2030</v>
      </c>
    </row>
    <row r="103" spans="9:200" s="29" customFormat="1">
      <c r="I103" s="12" t="s">
        <v>213</v>
      </c>
      <c r="J103" s="15">
        <v>1.44536809065463</v>
      </c>
      <c r="K103" s="15">
        <v>1.2912305369472199</v>
      </c>
      <c r="L103" s="15">
        <v>1.4166168849843499</v>
      </c>
      <c r="M103" s="15">
        <v>1.4640428145358999</v>
      </c>
      <c r="N103" s="15">
        <v>1.0023161614180101</v>
      </c>
      <c r="O103" s="15">
        <v>0.99331565044374803</v>
      </c>
      <c r="P103" s="15">
        <v>1.0823630362924199</v>
      </c>
      <c r="Q103" s="15">
        <v>0.99506397430744298</v>
      </c>
      <c r="R103" s="15">
        <v>0.77307936795842103</v>
      </c>
      <c r="S103" s="15">
        <v>0.79798771523915002</v>
      </c>
      <c r="T103" s="15">
        <v>0.56572782626102502</v>
      </c>
      <c r="U103" s="91">
        <v>0.48857394017019101</v>
      </c>
      <c r="V103" s="91">
        <v>0.53263277687259802</v>
      </c>
      <c r="W103" s="15">
        <v>0.48973556045488198</v>
      </c>
      <c r="X103" s="15">
        <v>0.34731358378164601</v>
      </c>
      <c r="Y103" s="15"/>
      <c r="Z103" s="15"/>
      <c r="AA103" s="15"/>
      <c r="AB103" s="15"/>
      <c r="AC103" s="15"/>
      <c r="AD103" s="15"/>
    </row>
    <row r="104" spans="9:200" s="29" customFormat="1">
      <c r="I104" s="12" t="s">
        <v>205</v>
      </c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>
        <v>0.49332790489006961</v>
      </c>
      <c r="W104" s="15">
        <v>0.45813718100791129</v>
      </c>
      <c r="X104" s="15">
        <v>0.42327534239567971</v>
      </c>
      <c r="Y104" s="15">
        <v>0.38874238905337483</v>
      </c>
      <c r="Z104" s="15">
        <v>0.35453832098099675</v>
      </c>
      <c r="AA104" s="15">
        <v>0.32066313817854525</v>
      </c>
      <c r="AB104" s="15">
        <v>0.28711684064602055</v>
      </c>
      <c r="AC104" s="15">
        <v>0.2538994283834225</v>
      </c>
      <c r="AD104" s="15">
        <v>0.22101090139075116</v>
      </c>
    </row>
    <row r="105" spans="9:200" s="29" customFormat="1">
      <c r="I105" s="13" t="s">
        <v>206</v>
      </c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>
        <v>0.49332790489006961</v>
      </c>
      <c r="W105" s="15">
        <v>0.45813718100791129</v>
      </c>
      <c r="X105" s="15">
        <v>0.42327534239567971</v>
      </c>
      <c r="Y105" s="15">
        <v>0.38874238905337483</v>
      </c>
      <c r="Z105" s="15">
        <v>0.35453832098099675</v>
      </c>
      <c r="AA105" s="15">
        <v>0.32066313817854525</v>
      </c>
      <c r="AB105" s="15">
        <v>0.28711684064602055</v>
      </c>
      <c r="AC105" s="15">
        <v>0.2538994283834225</v>
      </c>
      <c r="AD105" s="15">
        <v>0.22101090139075116</v>
      </c>
    </row>
    <row r="106" spans="9:200" s="29" customFormat="1"/>
    <row r="107" spans="9:200" s="29" customFormat="1">
      <c r="I107" s="52" t="s">
        <v>322</v>
      </c>
    </row>
    <row r="108" spans="9:200" s="29" customFormat="1">
      <c r="J108" s="100">
        <v>39903</v>
      </c>
      <c r="K108" s="100">
        <f t="shared" ref="K108:BV108" si="0">EOMONTH(J108,1)</f>
        <v>39933</v>
      </c>
      <c r="L108" s="100">
        <f t="shared" si="0"/>
        <v>39964</v>
      </c>
      <c r="M108" s="100">
        <f t="shared" si="0"/>
        <v>39994</v>
      </c>
      <c r="N108" s="100">
        <f t="shared" si="0"/>
        <v>40025</v>
      </c>
      <c r="O108" s="100">
        <f t="shared" si="0"/>
        <v>40056</v>
      </c>
      <c r="P108" s="100">
        <f t="shared" si="0"/>
        <v>40086</v>
      </c>
      <c r="Q108" s="100">
        <f t="shared" si="0"/>
        <v>40117</v>
      </c>
      <c r="R108" s="100">
        <f t="shared" si="0"/>
        <v>40147</v>
      </c>
      <c r="S108" s="100">
        <f t="shared" si="0"/>
        <v>40178</v>
      </c>
      <c r="T108" s="100">
        <f t="shared" si="0"/>
        <v>40209</v>
      </c>
      <c r="U108" s="100">
        <f t="shared" si="0"/>
        <v>40237</v>
      </c>
      <c r="V108" s="100">
        <f t="shared" si="0"/>
        <v>40268</v>
      </c>
      <c r="W108" s="100">
        <f t="shared" si="0"/>
        <v>40298</v>
      </c>
      <c r="X108" s="100">
        <f t="shared" si="0"/>
        <v>40329</v>
      </c>
      <c r="Y108" s="100">
        <f t="shared" si="0"/>
        <v>40359</v>
      </c>
      <c r="Z108" s="100">
        <f t="shared" si="0"/>
        <v>40390</v>
      </c>
      <c r="AA108" s="100">
        <f t="shared" si="0"/>
        <v>40421</v>
      </c>
      <c r="AB108" s="100">
        <f t="shared" si="0"/>
        <v>40451</v>
      </c>
      <c r="AC108" s="100">
        <f t="shared" si="0"/>
        <v>40482</v>
      </c>
      <c r="AD108" s="100">
        <f t="shared" si="0"/>
        <v>40512</v>
      </c>
      <c r="AE108" s="100">
        <f t="shared" si="0"/>
        <v>40543</v>
      </c>
      <c r="AF108" s="100">
        <f t="shared" si="0"/>
        <v>40574</v>
      </c>
      <c r="AG108" s="100">
        <f t="shared" si="0"/>
        <v>40602</v>
      </c>
      <c r="AH108" s="100">
        <f t="shared" si="0"/>
        <v>40633</v>
      </c>
      <c r="AI108" s="100">
        <f t="shared" si="0"/>
        <v>40663</v>
      </c>
      <c r="AJ108" s="100">
        <f t="shared" si="0"/>
        <v>40694</v>
      </c>
      <c r="AK108" s="100">
        <f t="shared" si="0"/>
        <v>40724</v>
      </c>
      <c r="AL108" s="100">
        <f t="shared" si="0"/>
        <v>40755</v>
      </c>
      <c r="AM108" s="100">
        <f t="shared" si="0"/>
        <v>40786</v>
      </c>
      <c r="AN108" s="100">
        <f t="shared" si="0"/>
        <v>40816</v>
      </c>
      <c r="AO108" s="100">
        <f t="shared" si="0"/>
        <v>40847</v>
      </c>
      <c r="AP108" s="100">
        <f t="shared" si="0"/>
        <v>40877</v>
      </c>
      <c r="AQ108" s="100">
        <f t="shared" si="0"/>
        <v>40908</v>
      </c>
      <c r="AR108" s="100">
        <f t="shared" si="0"/>
        <v>40939</v>
      </c>
      <c r="AS108" s="100">
        <f t="shared" si="0"/>
        <v>40968</v>
      </c>
      <c r="AT108" s="100">
        <f t="shared" si="0"/>
        <v>40999</v>
      </c>
      <c r="AU108" s="100">
        <f t="shared" si="0"/>
        <v>41029</v>
      </c>
      <c r="AV108" s="100">
        <f t="shared" si="0"/>
        <v>41060</v>
      </c>
      <c r="AW108" s="100">
        <f t="shared" si="0"/>
        <v>41090</v>
      </c>
      <c r="AX108" s="100">
        <f t="shared" si="0"/>
        <v>41121</v>
      </c>
      <c r="AY108" s="100">
        <f t="shared" si="0"/>
        <v>41152</v>
      </c>
      <c r="AZ108" s="100">
        <f t="shared" si="0"/>
        <v>41182</v>
      </c>
      <c r="BA108" s="100">
        <f t="shared" si="0"/>
        <v>41213</v>
      </c>
      <c r="BB108" s="100">
        <f t="shared" si="0"/>
        <v>41243</v>
      </c>
      <c r="BC108" s="100">
        <f t="shared" si="0"/>
        <v>41274</v>
      </c>
      <c r="BD108" s="100">
        <f t="shared" si="0"/>
        <v>41305</v>
      </c>
      <c r="BE108" s="100">
        <f t="shared" si="0"/>
        <v>41333</v>
      </c>
      <c r="BF108" s="100">
        <f t="shared" si="0"/>
        <v>41364</v>
      </c>
      <c r="BG108" s="100">
        <f t="shared" si="0"/>
        <v>41394</v>
      </c>
      <c r="BH108" s="100">
        <f t="shared" si="0"/>
        <v>41425</v>
      </c>
      <c r="BI108" s="100">
        <f t="shared" si="0"/>
        <v>41455</v>
      </c>
      <c r="BJ108" s="100">
        <f t="shared" si="0"/>
        <v>41486</v>
      </c>
      <c r="BK108" s="100">
        <f t="shared" si="0"/>
        <v>41517</v>
      </c>
      <c r="BL108" s="100">
        <f t="shared" si="0"/>
        <v>41547</v>
      </c>
      <c r="BM108" s="100">
        <f t="shared" si="0"/>
        <v>41578</v>
      </c>
      <c r="BN108" s="100">
        <f t="shared" si="0"/>
        <v>41608</v>
      </c>
      <c r="BO108" s="100">
        <f t="shared" si="0"/>
        <v>41639</v>
      </c>
      <c r="BP108" s="100">
        <f t="shared" si="0"/>
        <v>41670</v>
      </c>
      <c r="BQ108" s="100">
        <f t="shared" si="0"/>
        <v>41698</v>
      </c>
      <c r="BR108" s="100">
        <f t="shared" si="0"/>
        <v>41729</v>
      </c>
      <c r="BS108" s="100">
        <f t="shared" si="0"/>
        <v>41759</v>
      </c>
      <c r="BT108" s="100">
        <f t="shared" si="0"/>
        <v>41790</v>
      </c>
      <c r="BU108" s="100">
        <f t="shared" si="0"/>
        <v>41820</v>
      </c>
      <c r="BV108" s="100">
        <f t="shared" si="0"/>
        <v>41851</v>
      </c>
      <c r="BW108" s="100">
        <f t="shared" ref="BW108:EH108" si="1">EOMONTH(BV108,1)</f>
        <v>41882</v>
      </c>
      <c r="BX108" s="100">
        <f t="shared" si="1"/>
        <v>41912</v>
      </c>
      <c r="BY108" s="100">
        <f t="shared" si="1"/>
        <v>41943</v>
      </c>
      <c r="BZ108" s="100">
        <f t="shared" si="1"/>
        <v>41973</v>
      </c>
      <c r="CA108" s="100">
        <f t="shared" si="1"/>
        <v>42004</v>
      </c>
      <c r="CB108" s="100">
        <f t="shared" si="1"/>
        <v>42035</v>
      </c>
      <c r="CC108" s="100">
        <f t="shared" si="1"/>
        <v>42063</v>
      </c>
      <c r="CD108" s="100">
        <f t="shared" si="1"/>
        <v>42094</v>
      </c>
      <c r="CE108" s="100">
        <f t="shared" si="1"/>
        <v>42124</v>
      </c>
      <c r="CF108" s="100">
        <f t="shared" si="1"/>
        <v>42155</v>
      </c>
      <c r="CG108" s="100">
        <f t="shared" si="1"/>
        <v>42185</v>
      </c>
      <c r="CH108" s="100">
        <f t="shared" si="1"/>
        <v>42216</v>
      </c>
      <c r="CI108" s="100">
        <f t="shared" si="1"/>
        <v>42247</v>
      </c>
      <c r="CJ108" s="100">
        <f t="shared" si="1"/>
        <v>42277</v>
      </c>
      <c r="CK108" s="100">
        <f t="shared" si="1"/>
        <v>42308</v>
      </c>
      <c r="CL108" s="100">
        <f t="shared" si="1"/>
        <v>42338</v>
      </c>
      <c r="CM108" s="100">
        <f t="shared" si="1"/>
        <v>42369</v>
      </c>
      <c r="CN108" s="100">
        <f t="shared" si="1"/>
        <v>42400</v>
      </c>
      <c r="CO108" s="100">
        <f t="shared" si="1"/>
        <v>42429</v>
      </c>
      <c r="CP108" s="100">
        <f t="shared" si="1"/>
        <v>42460</v>
      </c>
      <c r="CQ108" s="100">
        <f t="shared" si="1"/>
        <v>42490</v>
      </c>
      <c r="CR108" s="100">
        <f t="shared" si="1"/>
        <v>42521</v>
      </c>
      <c r="CS108" s="100">
        <f t="shared" si="1"/>
        <v>42551</v>
      </c>
      <c r="CT108" s="100">
        <f t="shared" si="1"/>
        <v>42582</v>
      </c>
      <c r="CU108" s="100">
        <f t="shared" si="1"/>
        <v>42613</v>
      </c>
      <c r="CV108" s="100">
        <f t="shared" si="1"/>
        <v>42643</v>
      </c>
      <c r="CW108" s="100">
        <f t="shared" si="1"/>
        <v>42674</v>
      </c>
      <c r="CX108" s="100">
        <f t="shared" si="1"/>
        <v>42704</v>
      </c>
      <c r="CY108" s="100">
        <f t="shared" si="1"/>
        <v>42735</v>
      </c>
      <c r="CZ108" s="100">
        <f t="shared" si="1"/>
        <v>42766</v>
      </c>
      <c r="DA108" s="100">
        <f t="shared" si="1"/>
        <v>42794</v>
      </c>
      <c r="DB108" s="100">
        <f t="shared" si="1"/>
        <v>42825</v>
      </c>
      <c r="DC108" s="100">
        <f t="shared" si="1"/>
        <v>42855</v>
      </c>
      <c r="DD108" s="100">
        <f t="shared" si="1"/>
        <v>42886</v>
      </c>
      <c r="DE108" s="100">
        <f t="shared" si="1"/>
        <v>42916</v>
      </c>
      <c r="DF108" s="100">
        <f t="shared" si="1"/>
        <v>42947</v>
      </c>
      <c r="DG108" s="100">
        <f t="shared" si="1"/>
        <v>42978</v>
      </c>
      <c r="DH108" s="100">
        <f t="shared" si="1"/>
        <v>43008</v>
      </c>
      <c r="DI108" s="100">
        <f t="shared" si="1"/>
        <v>43039</v>
      </c>
      <c r="DJ108" s="100">
        <f t="shared" si="1"/>
        <v>43069</v>
      </c>
      <c r="DK108" s="100">
        <f t="shared" si="1"/>
        <v>43100</v>
      </c>
      <c r="DL108" s="100">
        <f t="shared" si="1"/>
        <v>43131</v>
      </c>
      <c r="DM108" s="100">
        <f t="shared" si="1"/>
        <v>43159</v>
      </c>
      <c r="DN108" s="100">
        <f t="shared" si="1"/>
        <v>43190</v>
      </c>
      <c r="DO108" s="100">
        <f t="shared" si="1"/>
        <v>43220</v>
      </c>
      <c r="DP108" s="100">
        <f t="shared" si="1"/>
        <v>43251</v>
      </c>
      <c r="DQ108" s="100">
        <f t="shared" si="1"/>
        <v>43281</v>
      </c>
      <c r="DR108" s="100">
        <f t="shared" si="1"/>
        <v>43312</v>
      </c>
      <c r="DS108" s="100">
        <f t="shared" si="1"/>
        <v>43343</v>
      </c>
      <c r="DT108" s="100">
        <f t="shared" si="1"/>
        <v>43373</v>
      </c>
      <c r="DU108" s="100">
        <f t="shared" si="1"/>
        <v>43404</v>
      </c>
      <c r="DV108" s="100">
        <f t="shared" si="1"/>
        <v>43434</v>
      </c>
      <c r="DW108" s="100">
        <f t="shared" si="1"/>
        <v>43465</v>
      </c>
      <c r="DX108" s="100">
        <f t="shared" si="1"/>
        <v>43496</v>
      </c>
      <c r="DY108" s="100">
        <f t="shared" si="1"/>
        <v>43524</v>
      </c>
      <c r="DZ108" s="100">
        <f t="shared" si="1"/>
        <v>43555</v>
      </c>
      <c r="EA108" s="100">
        <f t="shared" si="1"/>
        <v>43585</v>
      </c>
      <c r="EB108" s="100">
        <f t="shared" si="1"/>
        <v>43616</v>
      </c>
      <c r="EC108" s="100">
        <f t="shared" si="1"/>
        <v>43646</v>
      </c>
      <c r="ED108" s="100">
        <f t="shared" si="1"/>
        <v>43677</v>
      </c>
      <c r="EE108" s="100">
        <f t="shared" si="1"/>
        <v>43708</v>
      </c>
      <c r="EF108" s="100">
        <f t="shared" si="1"/>
        <v>43738</v>
      </c>
      <c r="EG108" s="100">
        <f t="shared" si="1"/>
        <v>43769</v>
      </c>
      <c r="EH108" s="100">
        <f t="shared" si="1"/>
        <v>43799</v>
      </c>
      <c r="EI108" s="100">
        <f t="shared" ref="EI108:GH108" si="2">EOMONTH(EH108,1)</f>
        <v>43830</v>
      </c>
      <c r="EJ108" s="100">
        <f t="shared" si="2"/>
        <v>43861</v>
      </c>
      <c r="EK108" s="100">
        <f t="shared" si="2"/>
        <v>43890</v>
      </c>
      <c r="EL108" s="100">
        <f t="shared" si="2"/>
        <v>43921</v>
      </c>
      <c r="EM108" s="100">
        <f t="shared" si="2"/>
        <v>43951</v>
      </c>
      <c r="EN108" s="100">
        <f t="shared" si="2"/>
        <v>43982</v>
      </c>
      <c r="EO108" s="100">
        <f t="shared" si="2"/>
        <v>44012</v>
      </c>
      <c r="EP108" s="100">
        <f t="shared" si="2"/>
        <v>44043</v>
      </c>
      <c r="EQ108" s="100">
        <f t="shared" si="2"/>
        <v>44074</v>
      </c>
      <c r="ER108" s="100">
        <f t="shared" si="2"/>
        <v>44104</v>
      </c>
      <c r="ES108" s="100">
        <f t="shared" si="2"/>
        <v>44135</v>
      </c>
      <c r="ET108" s="100">
        <f t="shared" si="2"/>
        <v>44165</v>
      </c>
      <c r="EU108" s="100">
        <f t="shared" si="2"/>
        <v>44196</v>
      </c>
      <c r="EV108" s="100">
        <f t="shared" si="2"/>
        <v>44227</v>
      </c>
      <c r="EW108" s="100">
        <f t="shared" si="2"/>
        <v>44255</v>
      </c>
      <c r="EX108" s="100">
        <f t="shared" si="2"/>
        <v>44286</v>
      </c>
      <c r="EY108" s="100">
        <f t="shared" si="2"/>
        <v>44316</v>
      </c>
      <c r="EZ108" s="100">
        <f t="shared" si="2"/>
        <v>44347</v>
      </c>
      <c r="FA108" s="100">
        <f t="shared" si="2"/>
        <v>44377</v>
      </c>
      <c r="FB108" s="100">
        <f t="shared" si="2"/>
        <v>44408</v>
      </c>
      <c r="FC108" s="100">
        <f t="shared" si="2"/>
        <v>44439</v>
      </c>
      <c r="FD108" s="100">
        <f t="shared" si="2"/>
        <v>44469</v>
      </c>
      <c r="FE108" s="100">
        <f t="shared" si="2"/>
        <v>44500</v>
      </c>
      <c r="FF108" s="100">
        <f t="shared" si="2"/>
        <v>44530</v>
      </c>
      <c r="FG108" s="100">
        <f t="shared" si="2"/>
        <v>44561</v>
      </c>
      <c r="FH108" s="100">
        <f t="shared" si="2"/>
        <v>44592</v>
      </c>
      <c r="FI108" s="100">
        <f t="shared" si="2"/>
        <v>44620</v>
      </c>
      <c r="FJ108" s="100">
        <f t="shared" si="2"/>
        <v>44651</v>
      </c>
      <c r="FK108" s="100">
        <f t="shared" si="2"/>
        <v>44681</v>
      </c>
      <c r="FL108" s="100">
        <f t="shared" si="2"/>
        <v>44712</v>
      </c>
      <c r="FM108" s="100">
        <f t="shared" si="2"/>
        <v>44742</v>
      </c>
      <c r="FN108" s="100">
        <f t="shared" si="2"/>
        <v>44773</v>
      </c>
      <c r="FO108" s="100">
        <f t="shared" si="2"/>
        <v>44804</v>
      </c>
      <c r="FP108" s="100">
        <f t="shared" si="2"/>
        <v>44834</v>
      </c>
      <c r="FQ108" s="100">
        <f t="shared" si="2"/>
        <v>44865</v>
      </c>
      <c r="FR108" s="100">
        <f t="shared" si="2"/>
        <v>44895</v>
      </c>
      <c r="FS108" s="100">
        <f t="shared" si="2"/>
        <v>44926</v>
      </c>
      <c r="FT108" s="100">
        <f t="shared" si="2"/>
        <v>44957</v>
      </c>
      <c r="FU108" s="100">
        <f t="shared" si="2"/>
        <v>44985</v>
      </c>
      <c r="FV108" s="100">
        <f t="shared" si="2"/>
        <v>45016</v>
      </c>
      <c r="FW108" s="100">
        <f t="shared" si="2"/>
        <v>45046</v>
      </c>
      <c r="FX108" s="100">
        <f t="shared" si="2"/>
        <v>45077</v>
      </c>
      <c r="FY108" s="100">
        <f t="shared" si="2"/>
        <v>45107</v>
      </c>
      <c r="FZ108" s="100">
        <f t="shared" si="2"/>
        <v>45138</v>
      </c>
      <c r="GA108" s="100">
        <f t="shared" si="2"/>
        <v>45169</v>
      </c>
      <c r="GB108" s="100">
        <f t="shared" si="2"/>
        <v>45199</v>
      </c>
      <c r="GC108" s="100">
        <f t="shared" si="2"/>
        <v>45230</v>
      </c>
      <c r="GD108" s="100">
        <f t="shared" si="2"/>
        <v>45260</v>
      </c>
      <c r="GE108" s="100">
        <f t="shared" si="2"/>
        <v>45291</v>
      </c>
      <c r="GF108" s="100">
        <f t="shared" si="2"/>
        <v>45322</v>
      </c>
      <c r="GG108" s="100">
        <f t="shared" si="2"/>
        <v>45351</v>
      </c>
      <c r="GH108" s="100">
        <f t="shared" si="2"/>
        <v>45382</v>
      </c>
      <c r="GI108" s="100">
        <f>EOMONTH(GH108,1)</f>
        <v>45412</v>
      </c>
      <c r="GJ108" s="100">
        <f t="shared" ref="GJ108:GR108" si="3">EOMONTH(GI108,1)</f>
        <v>45443</v>
      </c>
      <c r="GK108" s="100">
        <f t="shared" si="3"/>
        <v>45473</v>
      </c>
      <c r="GL108" s="100">
        <f t="shared" si="3"/>
        <v>45504</v>
      </c>
      <c r="GM108" s="100">
        <f t="shared" si="3"/>
        <v>45535</v>
      </c>
      <c r="GN108" s="100">
        <f t="shared" si="3"/>
        <v>45565</v>
      </c>
      <c r="GO108" s="100">
        <f t="shared" si="3"/>
        <v>45596</v>
      </c>
      <c r="GP108" s="100">
        <f t="shared" si="3"/>
        <v>45626</v>
      </c>
      <c r="GQ108" s="100">
        <f t="shared" si="3"/>
        <v>45657</v>
      </c>
      <c r="GR108" s="100">
        <f t="shared" si="3"/>
        <v>45688</v>
      </c>
    </row>
    <row r="109" spans="9:200" s="29" customFormat="1">
      <c r="I109" s="12" t="s">
        <v>213</v>
      </c>
      <c r="J109" s="102">
        <v>257361</v>
      </c>
      <c r="K109" s="102">
        <v>257825</v>
      </c>
      <c r="L109" s="102">
        <v>258132</v>
      </c>
      <c r="M109" s="102">
        <v>258502</v>
      </c>
      <c r="N109" s="102">
        <v>258933</v>
      </c>
      <c r="O109" s="102">
        <v>259105</v>
      </c>
      <c r="P109" s="102">
        <v>259251</v>
      </c>
      <c r="Q109" s="102">
        <v>259396</v>
      </c>
      <c r="R109" s="102">
        <v>259511</v>
      </c>
      <c r="S109" s="102">
        <v>259815</v>
      </c>
      <c r="T109" s="102">
        <v>259787</v>
      </c>
      <c r="U109" s="102">
        <v>259905</v>
      </c>
      <c r="V109" s="102">
        <v>260063</v>
      </c>
      <c r="W109" s="102">
        <v>260436</v>
      </c>
      <c r="X109" s="102">
        <v>260840</v>
      </c>
      <c r="Y109" s="102">
        <v>261251</v>
      </c>
      <c r="Z109" s="102">
        <v>261582</v>
      </c>
      <c r="AA109" s="102">
        <v>261996</v>
      </c>
      <c r="AB109" s="102">
        <v>261736</v>
      </c>
      <c r="AC109" s="102">
        <v>261909</v>
      </c>
      <c r="AD109" s="102">
        <v>262232</v>
      </c>
      <c r="AE109" s="102">
        <v>262546</v>
      </c>
      <c r="AF109" s="102">
        <v>262504</v>
      </c>
      <c r="AG109" s="102">
        <v>262471</v>
      </c>
      <c r="AH109" s="102">
        <v>262913</v>
      </c>
      <c r="AI109" s="102">
        <v>263267</v>
      </c>
      <c r="AJ109" s="102">
        <v>263674</v>
      </c>
      <c r="AK109" s="102">
        <v>264041</v>
      </c>
      <c r="AL109" s="102">
        <v>264357</v>
      </c>
      <c r="AM109" s="102">
        <v>264537</v>
      </c>
      <c r="AN109" s="102">
        <v>264762</v>
      </c>
      <c r="AO109" s="102">
        <v>264869</v>
      </c>
      <c r="AP109" s="102">
        <v>265083</v>
      </c>
      <c r="AQ109" s="102">
        <v>265270</v>
      </c>
      <c r="AR109" s="102">
        <v>265338</v>
      </c>
      <c r="AS109" s="102">
        <v>265475</v>
      </c>
      <c r="AT109" s="102">
        <v>265626</v>
      </c>
      <c r="AU109" s="102">
        <v>265935</v>
      </c>
      <c r="AV109" s="102">
        <v>266269</v>
      </c>
      <c r="AW109" s="102">
        <v>266651</v>
      </c>
      <c r="AX109" s="102">
        <v>267138</v>
      </c>
      <c r="AY109" s="102">
        <v>267385</v>
      </c>
      <c r="AZ109" s="102">
        <v>267473</v>
      </c>
      <c r="BA109" s="102">
        <v>267612</v>
      </c>
      <c r="BB109" s="102">
        <v>267770</v>
      </c>
      <c r="BC109" s="102">
        <v>267925</v>
      </c>
      <c r="BD109" s="102">
        <v>268043</v>
      </c>
      <c r="BE109" s="102">
        <v>268178</v>
      </c>
      <c r="BF109" s="102">
        <v>268160</v>
      </c>
      <c r="BG109" s="102">
        <v>268043</v>
      </c>
      <c r="BH109" s="102">
        <v>268424</v>
      </c>
      <c r="BI109" s="102">
        <v>268726</v>
      </c>
      <c r="BJ109" s="102">
        <v>269012</v>
      </c>
      <c r="BK109" s="102">
        <v>269149</v>
      </c>
      <c r="BL109" s="102">
        <v>269098</v>
      </c>
      <c r="BM109" s="102">
        <v>269373</v>
      </c>
      <c r="BN109" s="102">
        <v>269506</v>
      </c>
      <c r="BO109" s="102">
        <v>269877</v>
      </c>
      <c r="BP109" s="102">
        <v>270301</v>
      </c>
      <c r="BQ109" s="102">
        <v>269785</v>
      </c>
      <c r="BR109" s="102">
        <v>269994</v>
      </c>
      <c r="BS109" s="102">
        <v>270224</v>
      </c>
      <c r="BT109" s="102">
        <v>270587</v>
      </c>
      <c r="BU109" s="102">
        <v>271158</v>
      </c>
      <c r="BV109" s="102">
        <v>271834</v>
      </c>
      <c r="BW109" s="102">
        <v>272366</v>
      </c>
      <c r="BX109" s="102">
        <v>272953</v>
      </c>
      <c r="BY109" s="102">
        <v>273199</v>
      </c>
      <c r="BZ109" s="102">
        <v>273502</v>
      </c>
      <c r="CA109" s="102">
        <v>274143</v>
      </c>
      <c r="CB109" s="102">
        <v>274453</v>
      </c>
      <c r="CC109" s="102">
        <v>274492</v>
      </c>
      <c r="CD109" s="102">
        <v>274668</v>
      </c>
      <c r="CE109" s="102">
        <v>274999</v>
      </c>
      <c r="CF109" s="102">
        <v>275436</v>
      </c>
      <c r="CG109" s="102">
        <v>275836</v>
      </c>
      <c r="CH109" s="102">
        <v>276243</v>
      </c>
      <c r="CI109" s="102">
        <v>276766</v>
      </c>
      <c r="CJ109" s="102">
        <v>277207</v>
      </c>
      <c r="CK109" s="102">
        <v>277421</v>
      </c>
      <c r="CL109" s="102">
        <v>277606</v>
      </c>
      <c r="CM109" s="102">
        <v>277840</v>
      </c>
      <c r="CN109" s="102">
        <v>278038</v>
      </c>
      <c r="CO109" s="102">
        <v>278228</v>
      </c>
      <c r="CP109" s="102">
        <v>278434</v>
      </c>
      <c r="CQ109" s="102">
        <v>278814</v>
      </c>
      <c r="CR109" s="102">
        <v>279463</v>
      </c>
      <c r="CS109" s="102">
        <v>279782</v>
      </c>
      <c r="CT109" s="102">
        <v>280299</v>
      </c>
      <c r="CU109" s="102">
        <v>280804</v>
      </c>
      <c r="CV109" s="102">
        <v>281252</v>
      </c>
      <c r="CW109" s="102">
        <v>281720</v>
      </c>
      <c r="CX109" s="102">
        <v>282242</v>
      </c>
      <c r="CY109" s="102">
        <v>282849</v>
      </c>
      <c r="CZ109" s="102">
        <v>283037</v>
      </c>
      <c r="DA109" s="102">
        <v>283383</v>
      </c>
      <c r="DB109" s="102">
        <v>283850</v>
      </c>
      <c r="DC109" s="102">
        <v>284149</v>
      </c>
      <c r="DD109" s="102">
        <v>284732</v>
      </c>
      <c r="DE109" s="102">
        <v>285191</v>
      </c>
      <c r="DF109" s="102">
        <v>285816</v>
      </c>
      <c r="DG109" s="102">
        <v>286427</v>
      </c>
      <c r="DH109" s="102">
        <v>286839</v>
      </c>
      <c r="DI109" s="102">
        <v>287273</v>
      </c>
      <c r="DJ109" s="102">
        <v>287705</v>
      </c>
      <c r="DK109" s="102">
        <v>288169</v>
      </c>
      <c r="DL109" s="102">
        <v>288294</v>
      </c>
      <c r="DM109" s="102">
        <v>288528</v>
      </c>
      <c r="DN109" s="102">
        <v>288925</v>
      </c>
      <c r="DO109" s="102">
        <v>289294</v>
      </c>
      <c r="DP109" s="102">
        <v>289777</v>
      </c>
      <c r="DQ109" s="102">
        <v>290323</v>
      </c>
      <c r="DR109" s="102">
        <v>290885</v>
      </c>
      <c r="DS109" s="102">
        <v>291350</v>
      </c>
      <c r="DT109" s="102">
        <v>291746</v>
      </c>
      <c r="DU109" s="102">
        <v>292456</v>
      </c>
      <c r="DV109" s="102">
        <v>292881</v>
      </c>
      <c r="DW109" s="102">
        <v>293355</v>
      </c>
      <c r="DX109" s="102">
        <v>293371</v>
      </c>
      <c r="DY109" s="102">
        <v>293510</v>
      </c>
      <c r="DZ109" s="102">
        <v>293984</v>
      </c>
      <c r="EA109" s="102">
        <v>294507</v>
      </c>
      <c r="EB109" s="102">
        <v>295048</v>
      </c>
      <c r="EC109" s="102">
        <v>295648</v>
      </c>
      <c r="ED109" s="102">
        <v>296012</v>
      </c>
      <c r="EE109" s="102">
        <v>296560</v>
      </c>
      <c r="EF109" s="102">
        <v>296979</v>
      </c>
      <c r="EG109" s="102">
        <v>297283</v>
      </c>
      <c r="EH109" s="102">
        <v>297891</v>
      </c>
      <c r="EI109" s="102">
        <v>298473</v>
      </c>
      <c r="EJ109" s="102">
        <v>298662</v>
      </c>
      <c r="EK109" s="102">
        <v>298761</v>
      </c>
      <c r="EL109" s="102">
        <v>299142</v>
      </c>
      <c r="EM109" s="102">
        <v>299446</v>
      </c>
      <c r="EN109" s="102">
        <v>299891</v>
      </c>
      <c r="EO109" s="102">
        <v>300169</v>
      </c>
      <c r="EP109" s="102">
        <v>300520</v>
      </c>
      <c r="EQ109" s="102">
        <v>301147</v>
      </c>
      <c r="ER109" s="102">
        <v>301610</v>
      </c>
      <c r="ES109" s="102">
        <v>302096</v>
      </c>
      <c r="ET109" s="102">
        <v>302786</v>
      </c>
      <c r="EU109" s="102">
        <v>303454</v>
      </c>
      <c r="EV109" s="102">
        <v>303775</v>
      </c>
      <c r="EW109" s="102">
        <v>304064</v>
      </c>
      <c r="EX109" s="102">
        <v>304540</v>
      </c>
      <c r="EY109" s="102">
        <v>304766</v>
      </c>
      <c r="EZ109" s="102">
        <v>305073</v>
      </c>
      <c r="FA109" s="102">
        <v>305197</v>
      </c>
      <c r="FB109" s="102">
        <v>305529</v>
      </c>
      <c r="FC109" s="102">
        <v>306088</v>
      </c>
      <c r="FD109" s="102">
        <v>306267</v>
      </c>
      <c r="FE109" s="102">
        <v>306663</v>
      </c>
      <c r="FF109" s="102">
        <v>307188</v>
      </c>
      <c r="FG109" s="102">
        <v>307384</v>
      </c>
      <c r="FH109" s="102">
        <v>307248</v>
      </c>
      <c r="FI109" s="102">
        <v>307332</v>
      </c>
      <c r="FJ109" s="102">
        <v>307512</v>
      </c>
      <c r="FK109" s="102">
        <v>307760</v>
      </c>
      <c r="FL109" s="102">
        <v>308052</v>
      </c>
      <c r="FM109" s="102">
        <v>308431</v>
      </c>
      <c r="FN109" s="102">
        <v>308591</v>
      </c>
      <c r="FO109" s="102">
        <v>308920</v>
      </c>
      <c r="FP109" s="102">
        <v>309258</v>
      </c>
      <c r="FQ109" s="102">
        <v>309568</v>
      </c>
      <c r="FR109" s="102">
        <v>309679</v>
      </c>
      <c r="FS109" s="102">
        <v>310009</v>
      </c>
      <c r="FT109" s="102">
        <v>309990</v>
      </c>
      <c r="FU109" s="102">
        <v>310632</v>
      </c>
      <c r="FV109" s="102">
        <v>310728</v>
      </c>
      <c r="FW109" s="102">
        <v>310890</v>
      </c>
      <c r="FX109" s="102">
        <v>311177</v>
      </c>
      <c r="FY109" s="102">
        <v>311248</v>
      </c>
      <c r="FZ109" s="102">
        <v>311388</v>
      </c>
      <c r="GA109" s="102">
        <v>311484</v>
      </c>
      <c r="GB109" s="102">
        <v>311674</v>
      </c>
      <c r="GC109" s="102">
        <v>311920</v>
      </c>
      <c r="GD109" s="102">
        <v>312128</v>
      </c>
      <c r="GE109" s="102">
        <v>312318</v>
      </c>
      <c r="GF109" s="102">
        <v>312216</v>
      </c>
      <c r="GG109" s="102">
        <v>312121</v>
      </c>
      <c r="GH109" s="102">
        <v>312038</v>
      </c>
      <c r="GI109" s="102">
        <v>312014</v>
      </c>
      <c r="GJ109" s="102">
        <v>311913</v>
      </c>
      <c r="GK109" s="102">
        <v>311885</v>
      </c>
      <c r="GL109" s="102">
        <v>311992</v>
      </c>
      <c r="GM109" s="102">
        <v>312047</v>
      </c>
      <c r="GN109" s="102">
        <v>312021</v>
      </c>
      <c r="GO109" s="102">
        <v>312040</v>
      </c>
      <c r="GP109" s="102">
        <v>311949</v>
      </c>
      <c r="GQ109" s="102">
        <v>312268</v>
      </c>
      <c r="GR109" s="102">
        <v>311896</v>
      </c>
    </row>
    <row r="110" spans="9:200" s="29" customFormat="1"/>
    <row r="111" spans="9:200" s="29" customFormat="1">
      <c r="I111" s="52" t="s">
        <v>323</v>
      </c>
    </row>
    <row r="112" spans="9:200" s="29" customFormat="1">
      <c r="J112" s="28">
        <v>2010</v>
      </c>
      <c r="K112" s="28">
        <v>2011</v>
      </c>
      <c r="L112" s="28">
        <v>2012</v>
      </c>
      <c r="M112" s="28">
        <v>2013</v>
      </c>
      <c r="N112" s="28">
        <v>2014</v>
      </c>
      <c r="O112" s="28">
        <v>2015</v>
      </c>
      <c r="P112" s="28">
        <v>2016</v>
      </c>
      <c r="Q112" s="28">
        <v>2017</v>
      </c>
      <c r="R112" s="28">
        <v>2018</v>
      </c>
      <c r="S112" s="28">
        <v>2019</v>
      </c>
      <c r="T112" s="28">
        <v>2020</v>
      </c>
      <c r="U112" s="28">
        <v>2021</v>
      </c>
      <c r="V112" s="28">
        <v>2022</v>
      </c>
      <c r="W112" s="28">
        <v>2023</v>
      </c>
      <c r="X112" s="28">
        <v>2024</v>
      </c>
      <c r="Y112" s="28">
        <v>2025</v>
      </c>
      <c r="Z112" s="28">
        <v>2026</v>
      </c>
      <c r="AA112" s="28">
        <v>2027</v>
      </c>
      <c r="AB112" s="28">
        <v>2028</v>
      </c>
      <c r="AC112" s="28">
        <v>2029</v>
      </c>
      <c r="AD112" s="28">
        <v>2030</v>
      </c>
    </row>
    <row r="113" spans="9:30" s="29" customFormat="1">
      <c r="I113" s="12" t="s">
        <v>213</v>
      </c>
      <c r="J113" s="92"/>
      <c r="K113" s="92"/>
      <c r="L113" s="92"/>
      <c r="M113" s="92"/>
      <c r="N113" s="102">
        <v>7361.0213748998103</v>
      </c>
      <c r="O113" s="102">
        <v>7302.9983787801402</v>
      </c>
      <c r="P113" s="102">
        <v>7040.4272615317695</v>
      </c>
      <c r="Q113" s="102">
        <v>7193.1219138772303</v>
      </c>
      <c r="R113" s="102">
        <v>7337.6010312510898</v>
      </c>
      <c r="S113" s="102">
        <v>7295.0184296774296</v>
      </c>
      <c r="T113" s="102">
        <v>7470.0118855908104</v>
      </c>
      <c r="U113" s="102">
        <v>7515.5408631685104</v>
      </c>
      <c r="V113" s="102">
        <v>7366.5719739652104</v>
      </c>
      <c r="W113" s="102">
        <v>7457.3937982397902</v>
      </c>
      <c r="X113" s="102">
        <v>7507.3677553371499</v>
      </c>
      <c r="Y113" s="92"/>
      <c r="Z113" s="92"/>
      <c r="AA113" s="92"/>
      <c r="AB113" s="92"/>
      <c r="AC113" s="92"/>
      <c r="AD113" s="92"/>
    </row>
    <row r="114" spans="9:30" s="29" customFormat="1"/>
    <row r="115" spans="9:30" s="29" customFormat="1">
      <c r="I115" s="52" t="s">
        <v>324</v>
      </c>
    </row>
    <row r="116" spans="9:30" s="29" customFormat="1">
      <c r="J116" s="28">
        <v>2010</v>
      </c>
      <c r="K116" s="28">
        <v>2011</v>
      </c>
      <c r="L116" s="28">
        <v>2012</v>
      </c>
      <c r="M116" s="28">
        <v>2013</v>
      </c>
      <c r="N116" s="28">
        <v>2014</v>
      </c>
      <c r="O116" s="28">
        <v>2015</v>
      </c>
      <c r="P116" s="28">
        <v>2016</v>
      </c>
      <c r="Q116" s="28">
        <v>2017</v>
      </c>
      <c r="R116" s="28">
        <v>2018</v>
      </c>
      <c r="S116" s="28">
        <v>2019</v>
      </c>
      <c r="T116" s="28">
        <v>2020</v>
      </c>
      <c r="U116" s="28">
        <v>2021</v>
      </c>
      <c r="V116" s="28">
        <v>2022</v>
      </c>
      <c r="W116" s="28">
        <v>2023</v>
      </c>
      <c r="X116" s="28">
        <v>2024</v>
      </c>
      <c r="Y116" s="28">
        <v>2025</v>
      </c>
      <c r="Z116" s="28">
        <v>2026</v>
      </c>
      <c r="AA116" s="28">
        <v>2027</v>
      </c>
      <c r="AB116" s="28">
        <v>2028</v>
      </c>
      <c r="AC116" s="28">
        <v>2029</v>
      </c>
      <c r="AD116" s="28">
        <v>2030</v>
      </c>
    </row>
    <row r="117" spans="9:30" s="29" customFormat="1">
      <c r="I117" s="12" t="s">
        <v>213</v>
      </c>
      <c r="J117" s="92"/>
      <c r="K117" s="92"/>
      <c r="L117" s="92"/>
      <c r="M117" s="92"/>
      <c r="N117" s="102">
        <v>55854.661017562503</v>
      </c>
      <c r="O117" s="102">
        <v>56288.0068021837</v>
      </c>
      <c r="P117" s="102">
        <v>54491.507643814097</v>
      </c>
      <c r="Q117" s="102">
        <v>53492.420805168702</v>
      </c>
      <c r="R117" s="102">
        <v>53949.5572454746</v>
      </c>
      <c r="S117" s="102">
        <v>53076.520426298899</v>
      </c>
      <c r="T117" s="102">
        <v>48102.368705894602</v>
      </c>
      <c r="U117" s="102">
        <v>48403.808374738597</v>
      </c>
      <c r="V117" s="102">
        <v>48293.868200777899</v>
      </c>
      <c r="W117" s="102">
        <v>49497.965749744399</v>
      </c>
      <c r="X117" s="102">
        <v>48326.226350511497</v>
      </c>
      <c r="Y117" s="92"/>
      <c r="Z117" s="92"/>
      <c r="AA117" s="92"/>
      <c r="AB117" s="92"/>
      <c r="AC117" s="92"/>
      <c r="AD117" s="92"/>
    </row>
    <row r="118" spans="9:30" s="29" customFormat="1"/>
    <row r="119" spans="9:30" s="29" customFormat="1"/>
    <row r="120" spans="9:30" s="29" customFormat="1"/>
    <row r="121" spans="9:30" s="29" customFormat="1"/>
    <row r="122" spans="9:30" s="29" customFormat="1"/>
    <row r="123" spans="9:30" s="29" customFormat="1"/>
    <row r="124" spans="9:30" s="29" customFormat="1"/>
    <row r="125" spans="9:30" s="29" customFormat="1"/>
    <row r="126" spans="9:30" s="29" customFormat="1"/>
    <row r="127" spans="9:30" s="29" customFormat="1"/>
    <row r="128" spans="9:30" s="29" customFormat="1"/>
    <row r="129" spans="1:5" s="29" customFormat="1"/>
    <row r="130" spans="1:5" s="29" customFormat="1"/>
    <row r="131" spans="1:5" s="29" customFormat="1"/>
    <row r="132" spans="1:5" s="29" customFormat="1"/>
    <row r="133" spans="1:5" s="29" customFormat="1"/>
    <row r="134" spans="1:5" s="29" customFormat="1"/>
    <row r="135" spans="1:5" s="29" customFormat="1"/>
    <row r="136" spans="1:5" s="29" customFormat="1">
      <c r="B136"/>
    </row>
    <row r="137" spans="1:5" s="29" customFormat="1"/>
    <row r="138" spans="1:5" s="29" customFormat="1"/>
    <row r="139" spans="1:5" s="29" customFormat="1"/>
    <row r="141" spans="1:5">
      <c r="D141" s="51"/>
      <c r="E141" s="51"/>
    </row>
    <row r="142" spans="1:5">
      <c r="D142" s="51"/>
      <c r="E142" s="51"/>
    </row>
    <row r="143" spans="1:5" s="5" customFormat="1">
      <c r="A143" s="4" t="s">
        <v>109</v>
      </c>
      <c r="B143" s="5" t="s">
        <v>110</v>
      </c>
    </row>
    <row r="144" spans="1:5" s="29" customFormat="1" ht="18.95" customHeight="1"/>
    <row r="145" spans="2:30" s="29" customFormat="1">
      <c r="I145" s="52" t="s">
        <v>325</v>
      </c>
    </row>
    <row r="146" spans="2:30" s="29" customFormat="1">
      <c r="J146" s="28">
        <v>2010</v>
      </c>
      <c r="K146" s="28">
        <v>2011</v>
      </c>
      <c r="L146" s="28">
        <v>2012</v>
      </c>
      <c r="M146" s="28">
        <v>2013</v>
      </c>
      <c r="N146" s="28">
        <v>2014</v>
      </c>
      <c r="O146" s="28">
        <v>2015</v>
      </c>
      <c r="P146" s="28">
        <v>2016</v>
      </c>
      <c r="Q146" s="28">
        <v>2017</v>
      </c>
      <c r="R146" s="28">
        <v>2018</v>
      </c>
      <c r="S146" s="28">
        <v>2019</v>
      </c>
      <c r="T146" s="28">
        <v>2020</v>
      </c>
      <c r="U146" s="28">
        <v>2021</v>
      </c>
      <c r="V146" s="28">
        <v>2022</v>
      </c>
      <c r="W146" s="28">
        <v>2023</v>
      </c>
      <c r="X146" s="28">
        <v>2024</v>
      </c>
      <c r="Y146" s="28">
        <v>2025</v>
      </c>
      <c r="Z146" s="28">
        <v>2026</v>
      </c>
      <c r="AA146" s="28">
        <v>2027</v>
      </c>
      <c r="AB146" s="28">
        <v>2028</v>
      </c>
      <c r="AC146" s="28">
        <v>2029</v>
      </c>
      <c r="AD146" s="28">
        <v>2030</v>
      </c>
    </row>
    <row r="147" spans="2:30" s="29" customFormat="1">
      <c r="B147"/>
      <c r="I147" s="12" t="s">
        <v>213</v>
      </c>
      <c r="J147" s="92">
        <v>10.1168896753697</v>
      </c>
      <c r="K147" s="92">
        <v>9.9783654400429</v>
      </c>
      <c r="L147" s="92">
        <v>10.5710125812997</v>
      </c>
      <c r="M147" s="92">
        <v>11.422408344354499</v>
      </c>
      <c r="N147" s="92">
        <v>12.123326497173601</v>
      </c>
      <c r="O147" s="92">
        <v>11.8476588410924</v>
      </c>
      <c r="P147" s="92">
        <v>11.5598811341998</v>
      </c>
      <c r="Q147" s="92">
        <v>11.5791270563021</v>
      </c>
      <c r="R147" s="92">
        <v>11.529819444100401</v>
      </c>
      <c r="S147" s="92">
        <v>12.2376249323629</v>
      </c>
      <c r="T147" s="92">
        <v>11.1560726036644</v>
      </c>
      <c r="U147" s="93">
        <v>11.000425771248601</v>
      </c>
      <c r="V147" s="93">
        <v>10.6287240123246</v>
      </c>
      <c r="W147" s="92">
        <v>10.472056037855401</v>
      </c>
      <c r="X147" s="92"/>
      <c r="Y147" s="92"/>
      <c r="Z147" s="92"/>
      <c r="AA147" s="92"/>
      <c r="AB147" s="92"/>
      <c r="AC147" s="92"/>
      <c r="AD147" s="92"/>
    </row>
    <row r="148" spans="2:30" s="29" customFormat="1">
      <c r="I148" s="12" t="s">
        <v>205</v>
      </c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>
        <v>10.429392045396797</v>
      </c>
      <c r="W148" s="92">
        <v>10.505325596728662</v>
      </c>
      <c r="X148" s="92">
        <v>10.698992166566409</v>
      </c>
      <c r="Y148" s="92">
        <v>10.694184186495313</v>
      </c>
      <c r="Z148" s="92">
        <v>9.7561341953211009</v>
      </c>
      <c r="AA148" s="92">
        <v>9.6959034323349673</v>
      </c>
      <c r="AB148" s="92">
        <v>8.8788643373308158</v>
      </c>
      <c r="AC148" s="92">
        <v>8.7899105880516046</v>
      </c>
      <c r="AD148" s="92">
        <v>7.9552749770766455</v>
      </c>
    </row>
    <row r="149" spans="2:30" s="29" customFormat="1">
      <c r="I149" s="13" t="s">
        <v>206</v>
      </c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>
        <v>10.429392045396797</v>
      </c>
      <c r="W149" s="92">
        <v>10.705102455701562</v>
      </c>
      <c r="X149" s="92">
        <v>10.634955935910893</v>
      </c>
      <c r="Y149" s="92">
        <v>10.552544414176921</v>
      </c>
      <c r="Z149" s="92">
        <v>9.7254676063648233</v>
      </c>
      <c r="AA149" s="92">
        <v>8.7863600045697439</v>
      </c>
      <c r="AB149" s="92">
        <v>8.6294050010960603</v>
      </c>
      <c r="AC149" s="92">
        <v>8.4855861923291993</v>
      </c>
      <c r="AD149" s="92">
        <v>7.5293649054662968</v>
      </c>
    </row>
    <row r="150" spans="2:30" s="29" customFormat="1">
      <c r="I150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</row>
    <row r="151" spans="2:30" s="29" customFormat="1">
      <c r="I151" s="52" t="s">
        <v>326</v>
      </c>
    </row>
    <row r="152" spans="2:30" s="29" customFormat="1">
      <c r="I152" s="14"/>
      <c r="J152" s="28">
        <v>2010</v>
      </c>
      <c r="K152" s="28">
        <v>2011</v>
      </c>
      <c r="L152" s="28">
        <v>2012</v>
      </c>
      <c r="M152" s="28">
        <v>2013</v>
      </c>
      <c r="N152" s="28">
        <v>2014</v>
      </c>
      <c r="O152" s="28">
        <v>2015</v>
      </c>
      <c r="P152" s="28">
        <v>2016</v>
      </c>
      <c r="Q152" s="28">
        <v>2017</v>
      </c>
      <c r="R152" s="28">
        <v>2018</v>
      </c>
      <c r="S152" s="28">
        <v>2019</v>
      </c>
      <c r="T152" s="28">
        <v>2020</v>
      </c>
      <c r="U152" s="28">
        <v>2021</v>
      </c>
      <c r="V152" s="28">
        <v>2022</v>
      </c>
      <c r="W152" s="28">
        <v>2023</v>
      </c>
      <c r="X152" s="28">
        <v>2024</v>
      </c>
      <c r="Y152" s="28">
        <v>2025</v>
      </c>
      <c r="Z152" s="28">
        <v>2026</v>
      </c>
      <c r="AA152" s="28">
        <v>2027</v>
      </c>
      <c r="AB152" s="28">
        <v>2028</v>
      </c>
      <c r="AC152" s="28">
        <v>2029</v>
      </c>
      <c r="AD152" s="28">
        <v>2030</v>
      </c>
    </row>
    <row r="153" spans="2:30" s="29" customFormat="1">
      <c r="I153" s="12" t="s">
        <v>213</v>
      </c>
      <c r="J153" s="15">
        <v>4.1257985609383399</v>
      </c>
      <c r="K153" s="15">
        <v>4.1569128090649796</v>
      </c>
      <c r="L153" s="15">
        <v>4.1999464163171796</v>
      </c>
      <c r="M153" s="15">
        <v>4.2456753090468196</v>
      </c>
      <c r="N153" s="15">
        <v>4.3810471548495702</v>
      </c>
      <c r="O153" s="15">
        <v>4.2001836571776803</v>
      </c>
      <c r="P153" s="15">
        <v>4.0907038676209897</v>
      </c>
      <c r="Q153" s="15">
        <v>3.94665884594058</v>
      </c>
      <c r="R153" s="15">
        <v>3.83317518889395</v>
      </c>
      <c r="S153" s="15">
        <v>3.8375199744139001</v>
      </c>
      <c r="T153" s="15">
        <v>3.55798357093125</v>
      </c>
      <c r="U153" s="15">
        <v>3.4101667621534699</v>
      </c>
      <c r="V153" s="15">
        <v>3.51712155417398</v>
      </c>
      <c r="W153" s="58">
        <v>3.4182760756709798</v>
      </c>
    </row>
    <row r="154" spans="2:30" s="29" customFormat="1"/>
    <row r="155" spans="2:30" s="29" customFormat="1">
      <c r="I155" s="52" t="s">
        <v>327</v>
      </c>
    </row>
    <row r="156" spans="2:30" s="29" customFormat="1">
      <c r="I156" s="14"/>
      <c r="J156" s="28">
        <v>2010</v>
      </c>
      <c r="K156" s="28">
        <v>2011</v>
      </c>
      <c r="L156" s="28">
        <v>2012</v>
      </c>
      <c r="M156" s="28">
        <v>2013</v>
      </c>
      <c r="N156" s="28">
        <v>2014</v>
      </c>
      <c r="O156" s="28">
        <v>2015</v>
      </c>
      <c r="P156" s="28">
        <v>2016</v>
      </c>
      <c r="Q156" s="28">
        <v>2017</v>
      </c>
      <c r="R156" s="28">
        <v>2018</v>
      </c>
      <c r="S156" s="28">
        <v>2019</v>
      </c>
      <c r="T156" s="28">
        <v>2020</v>
      </c>
      <c r="U156" s="28">
        <v>2021</v>
      </c>
      <c r="V156" s="28">
        <v>2022</v>
      </c>
      <c r="W156" s="28">
        <v>2023</v>
      </c>
      <c r="X156" s="28">
        <v>2024</v>
      </c>
      <c r="Y156" s="28">
        <v>2025</v>
      </c>
      <c r="Z156" s="28">
        <v>2026</v>
      </c>
      <c r="AA156" s="28">
        <v>2027</v>
      </c>
      <c r="AB156" s="28">
        <v>2028</v>
      </c>
      <c r="AC156" s="28">
        <v>2029</v>
      </c>
      <c r="AD156" s="28">
        <v>2030</v>
      </c>
    </row>
    <row r="157" spans="2:30" s="29" customFormat="1">
      <c r="I157" s="12" t="s">
        <v>213</v>
      </c>
      <c r="J157" s="103">
        <v>0.499659189214821</v>
      </c>
      <c r="K157" s="103">
        <v>0.49681063840256601</v>
      </c>
      <c r="L157" s="103">
        <v>0.46848265535583999</v>
      </c>
      <c r="M157" s="103">
        <v>0.43406926275908497</v>
      </c>
      <c r="N157" s="103">
        <v>0.422442287020801</v>
      </c>
      <c r="O157" s="103">
        <v>0.44203039523230198</v>
      </c>
      <c r="P157" s="103">
        <v>0.43979858972256197</v>
      </c>
      <c r="Q157" s="103">
        <v>0.43341947729083502</v>
      </c>
      <c r="R157" s="103">
        <v>0.430009801465636</v>
      </c>
      <c r="S157" s="103">
        <v>0.40775491268758801</v>
      </c>
      <c r="T157" s="103">
        <v>0.41655304501193902</v>
      </c>
      <c r="U157" s="103">
        <v>0.433159335837556</v>
      </c>
      <c r="V157" s="103">
        <v>0.45739616551002399</v>
      </c>
      <c r="W157" s="104">
        <v>0.43667690203572301</v>
      </c>
    </row>
    <row r="158" spans="2:30" s="29" customFormat="1"/>
    <row r="159" spans="2:30" s="29" customFormat="1">
      <c r="I159" s="52" t="s">
        <v>328</v>
      </c>
    </row>
    <row r="160" spans="2:30" s="29" customFormat="1">
      <c r="I160" s="14"/>
      <c r="J160" s="28">
        <v>2010</v>
      </c>
      <c r="K160" s="28">
        <v>2011</v>
      </c>
      <c r="L160" s="28">
        <v>2012</v>
      </c>
      <c r="M160" s="28">
        <v>2013</v>
      </c>
      <c r="N160" s="28">
        <v>2014</v>
      </c>
      <c r="O160" s="28">
        <v>2015</v>
      </c>
      <c r="P160" s="28">
        <v>2016</v>
      </c>
      <c r="Q160" s="28">
        <v>2017</v>
      </c>
      <c r="R160" s="28">
        <v>2018</v>
      </c>
      <c r="S160" s="28">
        <v>2019</v>
      </c>
      <c r="T160" s="28">
        <v>2020</v>
      </c>
      <c r="U160" s="28">
        <v>2021</v>
      </c>
      <c r="V160" s="28">
        <v>2022</v>
      </c>
      <c r="W160" s="28">
        <v>2023</v>
      </c>
      <c r="X160" s="28">
        <v>2024</v>
      </c>
      <c r="Y160" s="28">
        <v>2025</v>
      </c>
      <c r="Z160" s="28">
        <v>2026</v>
      </c>
      <c r="AA160" s="28">
        <v>2027</v>
      </c>
      <c r="AB160" s="28">
        <v>2028</v>
      </c>
      <c r="AC160" s="28">
        <v>2029</v>
      </c>
      <c r="AD160" s="28">
        <v>2030</v>
      </c>
    </row>
    <row r="161" spans="9:30" s="29" customFormat="1">
      <c r="I161" s="12" t="s">
        <v>213</v>
      </c>
      <c r="J161" s="92">
        <v>89.559962668808097</v>
      </c>
      <c r="K161" s="92">
        <v>87.070673386117505</v>
      </c>
      <c r="L161" s="92">
        <v>101.24677421933301</v>
      </c>
      <c r="M161" s="92">
        <v>111.64134160790501</v>
      </c>
      <c r="N161" s="92">
        <v>142.61793117384099</v>
      </c>
      <c r="O161" s="92">
        <v>126.609365424679</v>
      </c>
      <c r="P161" s="92">
        <v>133.536858835087</v>
      </c>
      <c r="Q161" s="92">
        <v>131.05694596804099</v>
      </c>
      <c r="R161" s="92">
        <v>119.12863814719699</v>
      </c>
      <c r="S161" s="92">
        <v>131.19003278017999</v>
      </c>
      <c r="T161" s="92">
        <v>119.519100002035</v>
      </c>
      <c r="U161" s="92">
        <v>104.12521948798</v>
      </c>
      <c r="V161" s="92">
        <v>97.475066924000402</v>
      </c>
      <c r="W161" s="92">
        <v>101.650074674563</v>
      </c>
      <c r="X161" s="92"/>
      <c r="Y161" s="92"/>
      <c r="Z161" s="92"/>
      <c r="AA161" s="92"/>
      <c r="AB161" s="92"/>
      <c r="AC161" s="92"/>
      <c r="AD161" s="92"/>
    </row>
    <row r="162" spans="9:30" s="29" customFormat="1">
      <c r="I162" s="12" t="s">
        <v>205</v>
      </c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>
        <v>98.481714214637918</v>
      </c>
      <c r="W162" s="92">
        <v>102.69618477441594</v>
      </c>
      <c r="X162" s="92">
        <v>111.73606173707822</v>
      </c>
      <c r="Y162" s="92">
        <v>111.11290542311328</v>
      </c>
      <c r="Z162" s="92">
        <v>110.94486397705336</v>
      </c>
      <c r="AA162" s="92">
        <v>110.86120448639952</v>
      </c>
      <c r="AB162" s="92">
        <v>77.937283770687856</v>
      </c>
      <c r="AC162" s="92">
        <v>77.872603132818071</v>
      </c>
      <c r="AD162" s="92">
        <v>44.939041542150107</v>
      </c>
    </row>
    <row r="163" spans="9:30" s="29" customFormat="1">
      <c r="I163" s="13" t="s">
        <v>206</v>
      </c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>
        <v>95.052215945550159</v>
      </c>
      <c r="W163" s="92">
        <v>109.81325688959942</v>
      </c>
      <c r="X163" s="92">
        <v>109.70507955523735</v>
      </c>
      <c r="Y163" s="92">
        <v>109.24259551152377</v>
      </c>
      <c r="Z163" s="92">
        <v>75.836678989594901</v>
      </c>
      <c r="AA163" s="92">
        <v>75.272391228063043</v>
      </c>
      <c r="AB163" s="92">
        <v>73.389123796692687</v>
      </c>
      <c r="AC163" s="92">
        <v>72.667555876464647</v>
      </c>
      <c r="AD163" s="92">
        <v>37.626883433403741</v>
      </c>
    </row>
    <row r="164" spans="9:30" s="29" customFormat="1"/>
    <row r="165" spans="9:30" s="29" customFormat="1">
      <c r="I165" s="52" t="s">
        <v>329</v>
      </c>
    </row>
    <row r="166" spans="9:30" s="29" customFormat="1">
      <c r="I166" s="28"/>
      <c r="J166" s="28">
        <v>2010</v>
      </c>
      <c r="K166" s="28">
        <v>2011</v>
      </c>
      <c r="L166" s="28">
        <v>2012</v>
      </c>
      <c r="M166" s="28">
        <v>2013</v>
      </c>
      <c r="N166" s="28">
        <v>2014</v>
      </c>
      <c r="O166" s="28">
        <v>2015</v>
      </c>
      <c r="P166" s="28">
        <v>2016</v>
      </c>
      <c r="Q166" s="28">
        <v>2017</v>
      </c>
      <c r="R166" s="28">
        <v>2018</v>
      </c>
      <c r="S166" s="28">
        <v>2019</v>
      </c>
      <c r="T166" s="28">
        <v>2020</v>
      </c>
      <c r="U166" s="28">
        <v>2021</v>
      </c>
      <c r="V166" s="28">
        <v>2022</v>
      </c>
      <c r="W166" s="28">
        <v>2023</v>
      </c>
      <c r="X166" s="28">
        <v>2024</v>
      </c>
      <c r="Y166" s="28">
        <v>2025</v>
      </c>
      <c r="Z166" s="28">
        <v>2026</v>
      </c>
      <c r="AA166" s="28">
        <v>2027</v>
      </c>
      <c r="AB166" s="28">
        <v>2028</v>
      </c>
      <c r="AC166" s="28">
        <v>2029</v>
      </c>
      <c r="AD166" s="28">
        <v>2030</v>
      </c>
    </row>
    <row r="167" spans="9:30" s="29" customFormat="1">
      <c r="I167" s="12" t="s">
        <v>213</v>
      </c>
      <c r="J167" s="92">
        <v>30.061467419030901</v>
      </c>
      <c r="K167" s="92">
        <v>32.542080365315101</v>
      </c>
      <c r="L167" s="92">
        <v>34.1229963334372</v>
      </c>
      <c r="M167" s="92">
        <v>38.311384472565898</v>
      </c>
      <c r="N167" s="92">
        <v>38.700120012186801</v>
      </c>
      <c r="O167" s="92">
        <v>36.949395065246698</v>
      </c>
      <c r="P167" s="92">
        <v>38.827783635299198</v>
      </c>
      <c r="Q167" s="92">
        <v>36.871053028257002</v>
      </c>
      <c r="R167" s="92">
        <v>36.5450611035902</v>
      </c>
      <c r="S167" s="92">
        <v>43.853317710636198</v>
      </c>
      <c r="T167" s="92">
        <v>40.206984801844698</v>
      </c>
      <c r="U167" s="92">
        <v>40.880788541993098</v>
      </c>
      <c r="V167" s="92">
        <v>40.287000748139498</v>
      </c>
      <c r="W167" s="92">
        <v>39.458743644553401</v>
      </c>
      <c r="X167" s="92"/>
      <c r="Y167" s="92"/>
      <c r="Z167" s="92"/>
      <c r="AA167" s="92"/>
      <c r="AB167" s="92"/>
      <c r="AC167" s="92"/>
      <c r="AD167" s="92"/>
    </row>
    <row r="168" spans="9:30" s="29" customFormat="1">
      <c r="I168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</row>
    <row r="169" spans="9:30" s="29" customFormat="1"/>
    <row r="170" spans="9:30" s="29" customFormat="1">
      <c r="I170" s="52" t="s">
        <v>330</v>
      </c>
    </row>
    <row r="171" spans="9:30" s="29" customFormat="1">
      <c r="I171" s="28"/>
      <c r="J171" s="28">
        <v>2010</v>
      </c>
      <c r="K171" s="28">
        <v>2011</v>
      </c>
      <c r="L171" s="28">
        <v>2012</v>
      </c>
      <c r="M171" s="28">
        <v>2013</v>
      </c>
      <c r="N171" s="28">
        <v>2014</v>
      </c>
      <c r="O171" s="28">
        <v>2015</v>
      </c>
      <c r="P171" s="28">
        <v>2016</v>
      </c>
      <c r="Q171" s="28">
        <v>2017</v>
      </c>
      <c r="R171" s="28">
        <v>2018</v>
      </c>
      <c r="S171" s="28">
        <v>2019</v>
      </c>
      <c r="T171" s="28">
        <v>2020</v>
      </c>
      <c r="U171" s="28">
        <v>2021</v>
      </c>
      <c r="V171" s="28">
        <v>2022</v>
      </c>
      <c r="W171" s="28">
        <v>2023</v>
      </c>
      <c r="X171" s="28">
        <v>2024</v>
      </c>
      <c r="Y171" s="28">
        <v>2025</v>
      </c>
      <c r="Z171" s="28">
        <v>2026</v>
      </c>
      <c r="AA171" s="28">
        <v>2027</v>
      </c>
      <c r="AB171" s="28">
        <v>2028</v>
      </c>
      <c r="AC171" s="28">
        <v>2029</v>
      </c>
      <c r="AD171" s="28">
        <v>2030</v>
      </c>
    </row>
    <row r="172" spans="9:30" s="29" customFormat="1">
      <c r="I172" s="12" t="s">
        <v>213</v>
      </c>
      <c r="J172" s="92">
        <v>39.475185877377797</v>
      </c>
      <c r="K172" s="92">
        <v>37.242713138578203</v>
      </c>
      <c r="L172" s="92">
        <v>37.977575201704703</v>
      </c>
      <c r="M172" s="92">
        <v>41.532375338013701</v>
      </c>
      <c r="N172" s="92">
        <v>41.553494500730999</v>
      </c>
      <c r="O172" s="92">
        <v>42.275156842841199</v>
      </c>
      <c r="P172" s="92">
        <v>39.677143833868598</v>
      </c>
      <c r="Q172" s="92">
        <v>39.577593314181001</v>
      </c>
      <c r="R172" s="92">
        <v>42.126315023967699</v>
      </c>
      <c r="S172" s="92">
        <v>40.303786617317698</v>
      </c>
      <c r="T172" s="92">
        <v>36.7211053118004</v>
      </c>
      <c r="U172" s="92">
        <v>38.3913986848004</v>
      </c>
      <c r="V172" s="92">
        <v>35.5765238180458</v>
      </c>
      <c r="W172" s="92">
        <v>32.847070485930701</v>
      </c>
      <c r="X172" s="92"/>
      <c r="Y172" s="92"/>
      <c r="Z172" s="92"/>
      <c r="AA172" s="92"/>
      <c r="AB172" s="92"/>
      <c r="AC172" s="92"/>
      <c r="AD172" s="92"/>
    </row>
    <row r="173" spans="9:30" s="29" customFormat="1">
      <c r="I173" s="12" t="s">
        <v>205</v>
      </c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>
        <v>35.810595979072176</v>
      </c>
      <c r="W173" s="92">
        <v>36.760827824108063</v>
      </c>
      <c r="X173" s="92">
        <v>36.722086105322646</v>
      </c>
      <c r="Y173" s="92">
        <v>35.972941665509175</v>
      </c>
      <c r="Z173" s="92">
        <v>24.89772138942979</v>
      </c>
      <c r="AA173" s="92">
        <v>24.13574755464834</v>
      </c>
      <c r="AB173" s="92">
        <v>23.261348255395053</v>
      </c>
      <c r="AC173" s="92">
        <v>22.220512602821366</v>
      </c>
      <c r="AD173" s="92">
        <v>21.059315483891648</v>
      </c>
    </row>
    <row r="174" spans="9:30" s="29" customFormat="1">
      <c r="I174" s="13" t="s">
        <v>206</v>
      </c>
      <c r="V174" s="67">
        <v>36.012945165966812</v>
      </c>
      <c r="W174" s="67">
        <v>37.059278440663924</v>
      </c>
      <c r="X174" s="67">
        <v>36.681560269050514</v>
      </c>
      <c r="Y174" s="67">
        <v>35.965360565594253</v>
      </c>
      <c r="Z174" s="67">
        <v>35.144230980238731</v>
      </c>
      <c r="AA174" s="67">
        <v>25.08132207412061</v>
      </c>
      <c r="AB174" s="67">
        <v>24.010959631406397</v>
      </c>
      <c r="AC174" s="67">
        <v>22.81889458641745</v>
      </c>
      <c r="AD174" s="67">
        <v>21.503363840820185</v>
      </c>
    </row>
    <row r="175" spans="9:30" s="29" customFormat="1"/>
    <row r="176" spans="9:30" s="29" customFormat="1"/>
    <row r="177" spans="1:9" s="29" customFormat="1"/>
    <row r="178" spans="1:9" s="29" customFormat="1"/>
    <row r="179" spans="1:9" s="29" customFormat="1"/>
    <row r="180" spans="1:9" s="29" customFormat="1"/>
    <row r="181" spans="1:9" s="29" customFormat="1"/>
    <row r="182" spans="1:9" s="29" customFormat="1"/>
    <row r="183" spans="1:9" s="29" customFormat="1"/>
    <row r="184" spans="1:9" s="29" customFormat="1"/>
    <row r="185" spans="1:9" s="29" customFormat="1"/>
    <row r="186" spans="1:9" s="29" customFormat="1"/>
    <row r="187" spans="1:9" s="29" customFormat="1"/>
    <row r="190" spans="1:9" s="5" customFormat="1">
      <c r="A190" s="4" t="s">
        <v>111</v>
      </c>
      <c r="B190" s="5" t="s">
        <v>112</v>
      </c>
    </row>
    <row r="191" spans="1:9" s="29" customFormat="1"/>
    <row r="192" spans="1:9" s="29" customFormat="1">
      <c r="B192"/>
      <c r="I192" s="52" t="s">
        <v>331</v>
      </c>
    </row>
    <row r="193" spans="9:30" s="29" customFormat="1">
      <c r="J193" s="28">
        <v>2010</v>
      </c>
      <c r="K193" s="28">
        <v>2011</v>
      </c>
      <c r="L193" s="28">
        <v>2012</v>
      </c>
      <c r="M193" s="28">
        <v>2013</v>
      </c>
      <c r="N193" s="28">
        <v>2014</v>
      </c>
      <c r="O193" s="28">
        <v>2015</v>
      </c>
      <c r="P193" s="28">
        <v>2016</v>
      </c>
      <c r="Q193" s="28">
        <v>2017</v>
      </c>
      <c r="R193" s="28">
        <v>2018</v>
      </c>
      <c r="S193" s="28">
        <v>2019</v>
      </c>
      <c r="T193" s="28">
        <v>2020</v>
      </c>
      <c r="U193" s="28">
        <v>2021</v>
      </c>
      <c r="V193" s="28">
        <v>2022</v>
      </c>
      <c r="W193" s="28">
        <v>2023</v>
      </c>
      <c r="X193" s="28">
        <v>2024</v>
      </c>
      <c r="Y193" s="28">
        <v>2025</v>
      </c>
      <c r="Z193" s="28">
        <v>2026</v>
      </c>
      <c r="AA193" s="28">
        <v>2027</v>
      </c>
      <c r="AB193" s="28">
        <v>2028</v>
      </c>
      <c r="AC193" s="28">
        <v>2029</v>
      </c>
      <c r="AD193" s="28">
        <v>2030</v>
      </c>
    </row>
    <row r="194" spans="9:30" s="29" customFormat="1">
      <c r="I194" s="12" t="s">
        <v>213</v>
      </c>
      <c r="J194" s="15">
        <v>8.878567465105391</v>
      </c>
      <c r="K194" s="15">
        <v>8.7338961006913589</v>
      </c>
      <c r="L194" s="15">
        <v>8.5711045423634005</v>
      </c>
      <c r="M194" s="15">
        <v>8.5010558437111392</v>
      </c>
      <c r="N194" s="15">
        <v>8.6927578565637589</v>
      </c>
      <c r="O194" s="15">
        <v>9.0012597099450389</v>
      </c>
      <c r="P194" s="15">
        <v>9.2095829559020395</v>
      </c>
      <c r="Q194" s="15">
        <v>9.6800092176840415</v>
      </c>
      <c r="R194" s="15">
        <v>9.7684356927962508</v>
      </c>
      <c r="S194" s="15">
        <v>9.5332067729535392</v>
      </c>
      <c r="T194" s="15">
        <v>8.5690387793028808</v>
      </c>
      <c r="U194" s="91">
        <v>8.8541028166284104</v>
      </c>
      <c r="V194" s="91">
        <v>8.5958246051417788</v>
      </c>
      <c r="W194" s="15">
        <v>8.7898479045374405</v>
      </c>
      <c r="X194" s="15"/>
      <c r="Y194" s="15"/>
      <c r="Z194" s="15"/>
      <c r="AA194" s="15"/>
      <c r="AB194" s="15"/>
      <c r="AC194" s="15"/>
      <c r="AD194" s="15"/>
    </row>
    <row r="195" spans="9:30" s="29" customFormat="1">
      <c r="I195" s="12" t="s">
        <v>205</v>
      </c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>
        <v>8.6441123263800019</v>
      </c>
      <c r="W195" s="15">
        <v>8.9976854846245402</v>
      </c>
      <c r="X195" s="15">
        <v>8.9292930564839903</v>
      </c>
      <c r="Y195" s="15">
        <v>8.8675633271398944</v>
      </c>
      <c r="Z195" s="15">
        <v>8.7798074895115121</v>
      </c>
      <c r="AA195" s="15">
        <v>8.6462655889583999</v>
      </c>
      <c r="AB195" s="15">
        <v>8.4730509575810906</v>
      </c>
      <c r="AC195" s="15">
        <v>8.3038760090222805</v>
      </c>
      <c r="AD195" s="15">
        <v>8.1198427458896454</v>
      </c>
    </row>
    <row r="196" spans="9:30" s="29" customFormat="1">
      <c r="I196" s="13" t="s">
        <v>206</v>
      </c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>
        <v>8.6441123263800019</v>
      </c>
      <c r="W196" s="15">
        <v>9.0221005815700011</v>
      </c>
      <c r="X196" s="15">
        <v>8.8239879239185068</v>
      </c>
      <c r="Y196" s="15">
        <v>8.62056564507715</v>
      </c>
      <c r="Z196" s="15">
        <v>8.3886794636496997</v>
      </c>
      <c r="AA196" s="15">
        <v>8.095108651953927</v>
      </c>
      <c r="AB196" s="15">
        <v>7.7122461194455649</v>
      </c>
      <c r="AC196" s="15">
        <v>7.2992675883147724</v>
      </c>
      <c r="AD196" s="15">
        <v>6.8438210593555802</v>
      </c>
    </row>
    <row r="197" spans="9:30" s="29" customFormat="1"/>
    <row r="198" spans="9:30" s="29" customFormat="1">
      <c r="I198" s="52" t="s">
        <v>332</v>
      </c>
    </row>
    <row r="199" spans="9:30" s="29" customFormat="1">
      <c r="I199" s="14"/>
      <c r="J199" s="28">
        <v>2010</v>
      </c>
      <c r="K199" s="28">
        <v>2011</v>
      </c>
      <c r="L199" s="28">
        <v>2012</v>
      </c>
      <c r="M199" s="28">
        <v>2013</v>
      </c>
      <c r="N199" s="28">
        <v>2014</v>
      </c>
      <c r="O199" s="28">
        <v>2015</v>
      </c>
      <c r="P199" s="28">
        <v>2016</v>
      </c>
      <c r="Q199" s="28">
        <v>2017</v>
      </c>
      <c r="R199" s="28">
        <v>2018</v>
      </c>
      <c r="S199" s="28">
        <v>2019</v>
      </c>
      <c r="T199" s="28">
        <v>2020</v>
      </c>
      <c r="U199" s="28">
        <v>2021</v>
      </c>
      <c r="V199" s="28">
        <v>2022</v>
      </c>
      <c r="W199" s="28">
        <v>2023</v>
      </c>
      <c r="X199" s="28">
        <v>2024</v>
      </c>
      <c r="Y199" s="28">
        <v>2025</v>
      </c>
      <c r="Z199" s="28">
        <v>2026</v>
      </c>
      <c r="AA199" s="28">
        <v>2027</v>
      </c>
      <c r="AB199" s="28">
        <v>2028</v>
      </c>
      <c r="AC199" s="28">
        <v>2029</v>
      </c>
      <c r="AD199" s="28">
        <v>2030</v>
      </c>
    </row>
    <row r="200" spans="9:30" s="29" customFormat="1">
      <c r="I200" s="12" t="s">
        <v>213</v>
      </c>
      <c r="J200" s="67">
        <v>37.657561985999997</v>
      </c>
      <c r="K200" s="92">
        <v>37.189570197999998</v>
      </c>
      <c r="L200" s="92">
        <v>37.262365629999998</v>
      </c>
      <c r="M200" s="92">
        <v>37.817628839000001</v>
      </c>
      <c r="N200" s="92">
        <v>38.740464101000001</v>
      </c>
      <c r="O200" s="92">
        <v>40.192310034000002</v>
      </c>
      <c r="P200" s="92">
        <v>42.090415651000001</v>
      </c>
      <c r="Q200" s="92">
        <v>43.493055624</v>
      </c>
      <c r="R200" s="92">
        <v>44.565067159000002</v>
      </c>
      <c r="S200" s="92">
        <v>44.135029398999997</v>
      </c>
      <c r="T200" s="92">
        <v>42.440271084999999</v>
      </c>
      <c r="U200" s="92">
        <v>42.841368578999997</v>
      </c>
      <c r="V200" s="92">
        <v>43.751579595999999</v>
      </c>
      <c r="W200" s="67">
        <v>45.889383909999999</v>
      </c>
      <c r="X200" s="67"/>
      <c r="Y200" s="67"/>
      <c r="Z200" s="67"/>
      <c r="AA200" s="67"/>
      <c r="AB200" s="67"/>
      <c r="AC200" s="67"/>
      <c r="AD200" s="67"/>
    </row>
    <row r="201" spans="9:30" s="29" customFormat="1">
      <c r="I201" s="12" t="s">
        <v>205</v>
      </c>
      <c r="J201" s="67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>
        <v>43.837763983730007</v>
      </c>
      <c r="W201" s="67">
        <v>45.619546919590007</v>
      </c>
      <c r="X201" s="67">
        <v>46.153797780729988</v>
      </c>
      <c r="Y201" s="67">
        <v>46.790931487039998</v>
      </c>
      <c r="Z201" s="67">
        <v>47.363481780840011</v>
      </c>
      <c r="AA201" s="67">
        <v>47.869042343069985</v>
      </c>
      <c r="AB201" s="67">
        <v>48.269120863809995</v>
      </c>
      <c r="AC201" s="67">
        <v>48.804956653580007</v>
      </c>
      <c r="AD201" s="67">
        <v>49.31201090471</v>
      </c>
    </row>
    <row r="202" spans="9:30" s="29" customFormat="1">
      <c r="I202" s="13" t="s">
        <v>206</v>
      </c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>
        <v>43.837763983730007</v>
      </c>
      <c r="W202" s="67">
        <v>45.619546919590007</v>
      </c>
      <c r="X202" s="67">
        <v>45.545123306619118</v>
      </c>
      <c r="Y202" s="67">
        <v>45.532216868635842</v>
      </c>
      <c r="Z202" s="67">
        <v>45.641296490719874</v>
      </c>
      <c r="AA202" s="67">
        <v>45.681042856963451</v>
      </c>
      <c r="AB202" s="67">
        <v>45.553153966609045</v>
      </c>
      <c r="AC202" s="67">
        <v>45.547465084583116</v>
      </c>
      <c r="AD202" s="67">
        <v>45.506411141928865</v>
      </c>
    </row>
    <row r="203" spans="9:30" s="29" customFormat="1">
      <c r="I203"/>
    </row>
    <row r="204" spans="9:30" s="29" customFormat="1">
      <c r="I204" s="52" t="s">
        <v>333</v>
      </c>
    </row>
    <row r="205" spans="9:30" s="29" customFormat="1">
      <c r="I205" s="14"/>
      <c r="J205" s="28">
        <v>2010</v>
      </c>
      <c r="K205" s="28">
        <v>2011</v>
      </c>
      <c r="L205" s="28">
        <v>2012</v>
      </c>
      <c r="M205" s="28">
        <v>2013</v>
      </c>
      <c r="N205" s="28">
        <v>2014</v>
      </c>
      <c r="O205" s="28">
        <v>2015</v>
      </c>
      <c r="P205" s="28">
        <v>2016</v>
      </c>
      <c r="Q205" s="28">
        <v>2017</v>
      </c>
      <c r="R205" s="28">
        <v>2018</v>
      </c>
      <c r="S205" s="28">
        <v>2019</v>
      </c>
      <c r="T205" s="28">
        <v>2020</v>
      </c>
      <c r="U205" s="28">
        <v>2021</v>
      </c>
      <c r="V205" s="28">
        <v>2022</v>
      </c>
      <c r="W205" s="28">
        <v>2023</v>
      </c>
      <c r="X205" s="28">
        <v>2024</v>
      </c>
      <c r="Y205" s="28">
        <v>2025</v>
      </c>
      <c r="Z205" s="28">
        <v>2026</v>
      </c>
      <c r="AA205" s="28">
        <v>2027</v>
      </c>
      <c r="AB205" s="28">
        <v>2028</v>
      </c>
      <c r="AC205" s="28">
        <v>2029</v>
      </c>
      <c r="AD205" s="28">
        <v>2030</v>
      </c>
    </row>
    <row r="206" spans="9:30" s="29" customFormat="1">
      <c r="I206" s="12" t="s">
        <v>213</v>
      </c>
      <c r="J206" s="105">
        <v>235.771170433343</v>
      </c>
      <c r="K206" s="105">
        <v>234.847997817438</v>
      </c>
      <c r="L206" s="105">
        <v>230.02040792232401</v>
      </c>
      <c r="M206" s="105">
        <v>224.790821230555</v>
      </c>
      <c r="N206" s="105">
        <v>224.384453265736</v>
      </c>
      <c r="O206" s="105">
        <v>223.954773993597</v>
      </c>
      <c r="P206" s="105">
        <v>218.80475194792302</v>
      </c>
      <c r="Q206" s="105">
        <v>222.564477910411</v>
      </c>
      <c r="R206" s="105">
        <v>219.19490568575301</v>
      </c>
      <c r="S206" s="105">
        <v>216.00091588858299</v>
      </c>
      <c r="T206" s="105">
        <v>201.90820087224901</v>
      </c>
      <c r="U206" s="105">
        <v>206.671801352502</v>
      </c>
      <c r="V206" s="105">
        <v>196.46889745502298</v>
      </c>
      <c r="W206" s="67">
        <v>191.544256113275</v>
      </c>
      <c r="X206" s="67"/>
      <c r="Y206" s="67"/>
      <c r="Z206" s="67"/>
      <c r="AA206" s="67"/>
      <c r="AB206" s="67"/>
      <c r="AC206" s="67"/>
      <c r="AD206" s="67"/>
    </row>
    <row r="207" spans="9:30" s="29" customFormat="1">
      <c r="I207" s="12" t="s">
        <v>205</v>
      </c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>
        <v>205.24964475751889</v>
      </c>
      <c r="W207" s="67">
        <v>195.73392677974101</v>
      </c>
      <c r="X207" s="67">
        <v>192.13074012388762</v>
      </c>
      <c r="Y207" s="67">
        <v>187.63908326858839</v>
      </c>
      <c r="Z207" s="67">
        <v>182.55130881142443</v>
      </c>
      <c r="AA207" s="67">
        <v>177.00481444471043</v>
      </c>
      <c r="AB207" s="67">
        <v>172.03288272954958</v>
      </c>
      <c r="AC207" s="67">
        <v>166.3733215362671</v>
      </c>
      <c r="AD207" s="67">
        <v>160.67340564155555</v>
      </c>
    </row>
    <row r="208" spans="9:30" s="29" customFormat="1">
      <c r="I208" s="13" t="s">
        <v>206</v>
      </c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>
        <v>205.80658687150361</v>
      </c>
      <c r="W208" s="67">
        <v>193.42559318863596</v>
      </c>
      <c r="X208" s="67">
        <v>189.27527294287322</v>
      </c>
      <c r="Y208" s="67">
        <v>184.2361308225278</v>
      </c>
      <c r="Z208" s="67">
        <v>177.36368758937172</v>
      </c>
      <c r="AA208" s="67">
        <v>168.82815358647048</v>
      </c>
      <c r="AB208" s="67">
        <v>160.23627241409486</v>
      </c>
      <c r="AC208" s="67">
        <v>150.25690335667161</v>
      </c>
      <c r="AD208" s="67">
        <v>138.35587049633392</v>
      </c>
    </row>
    <row r="209" spans="9:284" s="29" customFormat="1"/>
    <row r="210" spans="9:284" s="29" customFormat="1">
      <c r="I210" s="52" t="s">
        <v>334</v>
      </c>
    </row>
    <row r="211" spans="9:284" s="29" customFormat="1">
      <c r="I211" s="14"/>
      <c r="J211" s="106">
        <v>42035</v>
      </c>
      <c r="K211" s="106">
        <v>42063</v>
      </c>
      <c r="L211" s="106">
        <v>42094</v>
      </c>
      <c r="M211" s="106">
        <v>42124</v>
      </c>
      <c r="N211" s="106">
        <v>42155</v>
      </c>
      <c r="O211" s="106">
        <v>42185</v>
      </c>
      <c r="P211" s="106">
        <v>42216</v>
      </c>
      <c r="Q211" s="106">
        <v>42247</v>
      </c>
      <c r="R211" s="106">
        <v>42277</v>
      </c>
      <c r="S211" s="106">
        <v>42308</v>
      </c>
      <c r="T211" s="106">
        <v>42338</v>
      </c>
      <c r="U211" s="106">
        <v>42369</v>
      </c>
      <c r="V211" s="106">
        <v>42400</v>
      </c>
      <c r="W211" s="106">
        <v>42429</v>
      </c>
      <c r="X211" s="106">
        <v>42460</v>
      </c>
      <c r="Y211" s="106">
        <v>42490</v>
      </c>
      <c r="Z211" s="106">
        <v>42521</v>
      </c>
      <c r="AA211" s="106">
        <v>42551</v>
      </c>
      <c r="AB211" s="106">
        <v>42582</v>
      </c>
      <c r="AC211" s="106">
        <v>42613</v>
      </c>
      <c r="AD211" s="106">
        <v>42643</v>
      </c>
      <c r="AE211" s="106">
        <v>42674</v>
      </c>
      <c r="AF211" s="106">
        <v>42704</v>
      </c>
      <c r="AG211" s="106">
        <v>42735</v>
      </c>
      <c r="AH211" s="106">
        <v>42766</v>
      </c>
      <c r="AI211" s="106">
        <v>42794</v>
      </c>
      <c r="AJ211" s="106">
        <v>42825</v>
      </c>
      <c r="AK211" s="106">
        <v>42855</v>
      </c>
      <c r="AL211" s="106">
        <v>42886</v>
      </c>
      <c r="AM211" s="106">
        <v>42916</v>
      </c>
      <c r="AN211" s="106">
        <v>42947</v>
      </c>
      <c r="AO211" s="106">
        <v>42978</v>
      </c>
      <c r="AP211" s="106">
        <v>43008</v>
      </c>
      <c r="AQ211" s="106">
        <v>43039</v>
      </c>
      <c r="AR211" s="106">
        <v>43069</v>
      </c>
      <c r="AS211" s="106">
        <v>43100</v>
      </c>
      <c r="AT211" s="106">
        <v>43131</v>
      </c>
      <c r="AU211" s="106">
        <v>43159</v>
      </c>
      <c r="AV211" s="106">
        <v>43190</v>
      </c>
      <c r="AW211" s="106">
        <v>43220</v>
      </c>
      <c r="AX211" s="106">
        <v>43251</v>
      </c>
      <c r="AY211" s="106">
        <v>43281</v>
      </c>
      <c r="AZ211" s="106">
        <v>43312</v>
      </c>
      <c r="BA211" s="106">
        <v>43343</v>
      </c>
      <c r="BB211" s="106">
        <v>43373</v>
      </c>
      <c r="BC211" s="106">
        <v>43404</v>
      </c>
      <c r="BD211" s="106">
        <v>43434</v>
      </c>
      <c r="BE211" s="106">
        <v>43465</v>
      </c>
      <c r="BF211" s="106">
        <v>43496</v>
      </c>
      <c r="BG211" s="106">
        <v>43524</v>
      </c>
      <c r="BH211" s="106">
        <v>43555</v>
      </c>
      <c r="BI211" s="106">
        <v>43585</v>
      </c>
      <c r="BJ211" s="106">
        <v>43616</v>
      </c>
      <c r="BK211" s="106">
        <v>43646</v>
      </c>
      <c r="BL211" s="106">
        <v>43677</v>
      </c>
      <c r="BM211" s="106">
        <v>43708</v>
      </c>
      <c r="BN211" s="106">
        <v>43738</v>
      </c>
      <c r="BO211" s="106">
        <v>43769</v>
      </c>
      <c r="BP211" s="106">
        <v>43799</v>
      </c>
      <c r="BQ211" s="106">
        <v>43830</v>
      </c>
      <c r="BR211" s="106">
        <v>43861</v>
      </c>
      <c r="BS211" s="106">
        <v>43890</v>
      </c>
      <c r="BT211" s="106">
        <v>43921</v>
      </c>
      <c r="BU211" s="106">
        <v>43951</v>
      </c>
      <c r="BV211" s="106">
        <v>43982</v>
      </c>
      <c r="BW211" s="106">
        <v>44012</v>
      </c>
      <c r="BX211" s="106">
        <v>44043</v>
      </c>
      <c r="BY211" s="106">
        <v>44074</v>
      </c>
      <c r="BZ211" s="106">
        <v>44104</v>
      </c>
      <c r="CA211" s="106">
        <v>44135</v>
      </c>
      <c r="CB211" s="106">
        <v>44165</v>
      </c>
      <c r="CC211" s="106">
        <v>44196</v>
      </c>
      <c r="CD211" s="106">
        <v>44227</v>
      </c>
      <c r="CE211" s="106">
        <v>44255</v>
      </c>
      <c r="CF211" s="106">
        <v>44286</v>
      </c>
      <c r="CG211" s="106">
        <v>44316</v>
      </c>
      <c r="CH211" s="106">
        <v>44347</v>
      </c>
      <c r="CI211" s="106">
        <v>44377</v>
      </c>
      <c r="CJ211" s="106">
        <v>44408</v>
      </c>
      <c r="CK211" s="106">
        <v>44439</v>
      </c>
      <c r="CL211" s="106">
        <v>44469</v>
      </c>
      <c r="CM211" s="106">
        <v>44500</v>
      </c>
      <c r="CN211" s="106">
        <v>44530</v>
      </c>
      <c r="CO211" s="106">
        <v>44561</v>
      </c>
      <c r="CP211" s="106">
        <v>44592</v>
      </c>
      <c r="CQ211" s="106">
        <v>44620</v>
      </c>
      <c r="CR211" s="106">
        <v>44651</v>
      </c>
      <c r="CS211" s="106">
        <v>44681</v>
      </c>
      <c r="CT211" s="106">
        <v>44712</v>
      </c>
      <c r="CU211" s="106">
        <v>44742</v>
      </c>
      <c r="CV211" s="106">
        <v>44773</v>
      </c>
      <c r="CW211" s="106">
        <v>44804</v>
      </c>
      <c r="CX211" s="106">
        <v>44834</v>
      </c>
      <c r="CY211" s="106">
        <v>44865</v>
      </c>
      <c r="CZ211" s="106">
        <v>44895</v>
      </c>
      <c r="DA211" s="106">
        <v>44926</v>
      </c>
      <c r="DB211" s="106">
        <v>44957</v>
      </c>
      <c r="DC211" s="106">
        <v>44985</v>
      </c>
      <c r="DD211" s="106">
        <v>45016</v>
      </c>
      <c r="DE211" s="106">
        <v>45046</v>
      </c>
      <c r="DF211" s="106">
        <v>45077</v>
      </c>
      <c r="DG211" s="106">
        <v>45107</v>
      </c>
      <c r="DH211" s="106">
        <v>45138</v>
      </c>
      <c r="DI211" s="106">
        <v>45169</v>
      </c>
      <c r="DJ211" s="106">
        <v>45199</v>
      </c>
      <c r="DK211" s="106">
        <v>45230</v>
      </c>
      <c r="DL211" s="106">
        <v>45260</v>
      </c>
      <c r="DM211" s="106">
        <v>45291</v>
      </c>
      <c r="DN211" s="106">
        <v>45322</v>
      </c>
      <c r="DO211" s="106">
        <v>45351</v>
      </c>
      <c r="DP211" s="106">
        <v>45382</v>
      </c>
      <c r="DQ211" s="106">
        <v>45412</v>
      </c>
      <c r="DR211" s="106">
        <v>45443</v>
      </c>
      <c r="DS211" s="106">
        <v>45473</v>
      </c>
      <c r="DT211" s="106">
        <v>45504</v>
      </c>
      <c r="DU211" s="106">
        <v>45535</v>
      </c>
      <c r="DV211" s="106">
        <v>45565</v>
      </c>
      <c r="DW211" s="106">
        <v>45596</v>
      </c>
      <c r="DX211" s="106">
        <v>45626</v>
      </c>
      <c r="DY211" s="106">
        <v>45657</v>
      </c>
      <c r="DZ211" s="106">
        <v>45688</v>
      </c>
      <c r="EA211" s="106">
        <v>45716</v>
      </c>
      <c r="EB211" s="106">
        <v>45747</v>
      </c>
      <c r="EC211" s="106">
        <v>45777</v>
      </c>
      <c r="ED211" s="106">
        <v>45808</v>
      </c>
      <c r="EE211" s="106">
        <v>45838</v>
      </c>
      <c r="EF211" s="106">
        <v>45869</v>
      </c>
      <c r="EG211" s="106">
        <v>45900</v>
      </c>
      <c r="EH211" s="106">
        <v>45930</v>
      </c>
      <c r="EI211" s="106">
        <v>45961</v>
      </c>
      <c r="EJ211" s="106">
        <v>45991</v>
      </c>
      <c r="EK211" s="106">
        <v>46022</v>
      </c>
      <c r="EL211" s="106">
        <v>46053</v>
      </c>
      <c r="EM211" s="106">
        <v>46081</v>
      </c>
      <c r="EN211" s="106">
        <v>46112</v>
      </c>
      <c r="EO211" s="106">
        <v>46142</v>
      </c>
      <c r="EP211" s="106">
        <v>46173</v>
      </c>
      <c r="EQ211" s="106">
        <v>46203</v>
      </c>
      <c r="ER211" s="106">
        <v>46234</v>
      </c>
      <c r="ES211" s="106">
        <v>46265</v>
      </c>
      <c r="ET211" s="106">
        <v>46295</v>
      </c>
      <c r="EU211" s="106">
        <v>46326</v>
      </c>
      <c r="EV211" s="106">
        <v>46356</v>
      </c>
      <c r="EW211" s="106">
        <v>46387</v>
      </c>
      <c r="EX211" s="106">
        <v>46418</v>
      </c>
      <c r="EY211" s="106">
        <v>46446</v>
      </c>
      <c r="EZ211" s="106">
        <v>46477</v>
      </c>
      <c r="FA211" s="106">
        <v>46507</v>
      </c>
      <c r="FB211" s="106">
        <v>46538</v>
      </c>
      <c r="FC211" s="106">
        <v>46568</v>
      </c>
      <c r="FD211" s="106">
        <v>46599</v>
      </c>
      <c r="FE211" s="106">
        <v>46630</v>
      </c>
      <c r="FF211" s="106">
        <v>46660</v>
      </c>
      <c r="FG211" s="106">
        <v>46691</v>
      </c>
      <c r="FH211" s="106">
        <v>46721</v>
      </c>
      <c r="FI211" s="106">
        <v>46752</v>
      </c>
      <c r="FJ211" s="106">
        <v>46783</v>
      </c>
      <c r="FK211" s="106">
        <v>46812</v>
      </c>
      <c r="FL211" s="106">
        <v>46843</v>
      </c>
      <c r="FM211" s="106">
        <v>46873</v>
      </c>
      <c r="FN211" s="106">
        <v>46904</v>
      </c>
      <c r="FO211" s="106">
        <v>46934</v>
      </c>
      <c r="FP211" s="106">
        <v>46965</v>
      </c>
      <c r="FQ211" s="106">
        <v>46996</v>
      </c>
      <c r="FR211" s="106">
        <v>47026</v>
      </c>
      <c r="FS211" s="106">
        <v>47057</v>
      </c>
      <c r="FT211" s="106">
        <v>47087</v>
      </c>
      <c r="FU211" s="106">
        <v>47118</v>
      </c>
      <c r="FV211" s="106">
        <v>47149</v>
      </c>
      <c r="FW211" s="106">
        <v>47177</v>
      </c>
      <c r="FX211" s="106">
        <v>47208</v>
      </c>
      <c r="FY211" s="106">
        <v>47238</v>
      </c>
      <c r="FZ211" s="106">
        <v>47269</v>
      </c>
      <c r="GA211" s="106">
        <v>47299</v>
      </c>
      <c r="GB211" s="106">
        <v>47330</v>
      </c>
      <c r="GC211" s="106">
        <v>47361</v>
      </c>
      <c r="GD211" s="106">
        <v>47391</v>
      </c>
      <c r="GE211" s="106">
        <v>47422</v>
      </c>
      <c r="GF211" s="106">
        <v>47452</v>
      </c>
      <c r="GG211" s="106">
        <v>47483</v>
      </c>
      <c r="GH211" s="106">
        <v>47514</v>
      </c>
      <c r="GI211" s="106"/>
      <c r="GJ211" s="106"/>
      <c r="GK211" s="106"/>
      <c r="GL211" s="106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  <c r="HA211" s="101"/>
      <c r="HB211" s="101"/>
      <c r="HC211" s="101"/>
      <c r="HD211" s="101"/>
      <c r="HE211" s="101"/>
      <c r="HF211" s="101"/>
      <c r="HG211" s="101"/>
      <c r="HH211" s="101"/>
      <c r="HI211" s="101"/>
      <c r="HJ211" s="101"/>
      <c r="HK211" s="101"/>
      <c r="HL211" s="101"/>
      <c r="HM211" s="101"/>
      <c r="HN211" s="101"/>
      <c r="HO211" s="101"/>
      <c r="HP211" s="101"/>
      <c r="HQ211" s="101"/>
      <c r="HR211" s="101"/>
      <c r="HS211" s="101"/>
      <c r="HT211" s="101"/>
      <c r="HU211" s="101"/>
      <c r="HV211" s="101"/>
      <c r="HW211" s="101"/>
      <c r="HX211" s="101"/>
      <c r="HY211" s="101"/>
      <c r="HZ211" s="101"/>
      <c r="IA211" s="101"/>
      <c r="IB211" s="101"/>
      <c r="IC211" s="101"/>
      <c r="ID211" s="101"/>
      <c r="IE211" s="101"/>
      <c r="IF211" s="101"/>
      <c r="IG211" s="101"/>
      <c r="IH211" s="101"/>
      <c r="II211" s="101"/>
      <c r="IJ211" s="101"/>
      <c r="IK211" s="101"/>
      <c r="IL211" s="101"/>
      <c r="IM211" s="101"/>
      <c r="IN211" s="101"/>
      <c r="IO211" s="101"/>
      <c r="IP211" s="101"/>
      <c r="IQ211" s="101"/>
      <c r="IR211" s="101"/>
      <c r="IS211" s="101"/>
      <c r="IT211" s="101"/>
      <c r="IU211" s="101"/>
      <c r="IV211" s="101"/>
      <c r="IW211" s="101"/>
      <c r="IX211" s="101"/>
      <c r="IY211" s="101"/>
      <c r="IZ211" s="101"/>
      <c r="JA211" s="101"/>
      <c r="JB211" s="101"/>
      <c r="JC211" s="101"/>
      <c r="JD211" s="101"/>
      <c r="JE211" s="101"/>
      <c r="JF211" s="101"/>
      <c r="JG211" s="101"/>
      <c r="JH211" s="101"/>
      <c r="JI211" s="101"/>
      <c r="JJ211" s="101"/>
      <c r="JK211" s="101"/>
      <c r="JL211" s="101"/>
      <c r="JM211" s="101"/>
      <c r="JN211" s="101"/>
      <c r="JO211" s="101"/>
      <c r="JP211" s="101"/>
      <c r="JQ211" s="101"/>
      <c r="JR211" s="101"/>
      <c r="JS211" s="101"/>
      <c r="JT211" s="101"/>
      <c r="JU211" s="101"/>
      <c r="JV211" s="101"/>
      <c r="JW211" s="101"/>
      <c r="JX211" s="101"/>
    </row>
    <row r="212" spans="9:284" s="29" customFormat="1">
      <c r="I212" s="12" t="s">
        <v>213</v>
      </c>
      <c r="J212" s="114">
        <v>7.2750788133538104E-4</v>
      </c>
      <c r="K212" s="114">
        <v>8.3010514665190897E-4</v>
      </c>
      <c r="L212" s="114">
        <v>4.71216523992775E-4</v>
      </c>
      <c r="M212" s="114">
        <v>9.3676814988290398E-4</v>
      </c>
      <c r="N212" s="114">
        <v>1.6589391296950101E-3</v>
      </c>
      <c r="O212" s="114">
        <v>1.74400970579314E-3</v>
      </c>
      <c r="P212" s="114">
        <v>1.1467889908256901E-3</v>
      </c>
      <c r="Q212" s="114">
        <v>5.8069600564104699E-4</v>
      </c>
      <c r="R212" s="114">
        <v>8.3296973543294601E-4</v>
      </c>
      <c r="S212" s="114">
        <v>1.03664128224552E-3</v>
      </c>
      <c r="T212" s="114">
        <v>1.10024449877751E-3</v>
      </c>
      <c r="U212" s="114">
        <v>1.83754437252036E-3</v>
      </c>
      <c r="V212" s="114">
        <v>1.94033470773709E-3</v>
      </c>
      <c r="W212" s="114">
        <v>1.02704553235193E-3</v>
      </c>
      <c r="X212" s="114">
        <v>1.71653727616744E-3</v>
      </c>
      <c r="Y212" s="114">
        <v>2.4026085464218302E-3</v>
      </c>
      <c r="Z212" s="114">
        <v>2.37615787354007E-3</v>
      </c>
      <c r="AA212" s="114">
        <v>5.49512167769429E-3</v>
      </c>
      <c r="AB212" s="114">
        <v>4.3219250087606596E-3</v>
      </c>
      <c r="AC212" s="114">
        <v>3.09505164634374E-3</v>
      </c>
      <c r="AD212" s="114">
        <v>2.64607800492968E-3</v>
      </c>
      <c r="AE212" s="114">
        <v>3.7926235212247701E-3</v>
      </c>
      <c r="AF212" s="114">
        <v>6.5433854907539103E-3</v>
      </c>
      <c r="AG212" s="114">
        <v>6.0682874371087298E-3</v>
      </c>
      <c r="AH212" s="114">
        <v>6.0543832318368501E-3</v>
      </c>
      <c r="AI212" s="114">
        <v>7.4940165574606697E-3</v>
      </c>
      <c r="AJ212" s="114">
        <v>4.8821267346597598E-3</v>
      </c>
      <c r="AK212" s="114">
        <v>6.0447977476918002E-3</v>
      </c>
      <c r="AL212" s="114">
        <v>7.8977449859711103E-3</v>
      </c>
      <c r="AM212" s="114">
        <v>7.64686576960945E-3</v>
      </c>
      <c r="AN212" s="114">
        <v>8.5220984283922406E-3</v>
      </c>
      <c r="AO212" s="114">
        <v>9.3324511613330097E-3</v>
      </c>
      <c r="AP212" s="114">
        <v>8.9279652386448499E-3</v>
      </c>
      <c r="AQ212" s="114">
        <v>1.1951039290648001E-2</v>
      </c>
      <c r="AR212" s="114">
        <v>1.2654975268195499E-2</v>
      </c>
      <c r="AS212" s="114">
        <v>1.21078701155751E-2</v>
      </c>
      <c r="AT212" s="114">
        <v>1.1549727066968499E-2</v>
      </c>
      <c r="AU212" s="114">
        <v>8.4630194128028201E-3</v>
      </c>
      <c r="AV212" s="114">
        <v>9.0612274845005298E-3</v>
      </c>
      <c r="AW212" s="114">
        <v>1.3791250615680799E-2</v>
      </c>
      <c r="AX212" s="114">
        <v>1.5314095218251901E-2</v>
      </c>
      <c r="AY212" s="114">
        <v>1.5086056720786001E-2</v>
      </c>
      <c r="AZ212" s="114">
        <v>1.51882906737276E-2</v>
      </c>
      <c r="BA212" s="114">
        <v>1.43108841825177E-2</v>
      </c>
      <c r="BB212" s="114">
        <v>1.53272576636288E-2</v>
      </c>
      <c r="BC212" s="114">
        <v>1.8938894021380499E-2</v>
      </c>
      <c r="BD212" s="114">
        <v>1.49823845725941E-2</v>
      </c>
      <c r="BE212" s="114">
        <v>1.3446236330368899E-2</v>
      </c>
      <c r="BF212" s="114">
        <v>1.3876521222914801E-2</v>
      </c>
      <c r="BG212" s="114">
        <v>1.5575425439861601E-2</v>
      </c>
      <c r="BH212" s="114">
        <v>1.4318181818181799E-2</v>
      </c>
      <c r="BI212" s="114">
        <v>1.7257441994587602E-2</v>
      </c>
      <c r="BJ212" s="114">
        <v>1.7442315213140401E-2</v>
      </c>
      <c r="BK212" s="114">
        <v>2.0266380071392899E-2</v>
      </c>
      <c r="BL212" s="114">
        <v>1.7512383478294799E-2</v>
      </c>
      <c r="BM212" s="114">
        <v>1.87456607266836E-2</v>
      </c>
      <c r="BN212" s="114">
        <v>3.0732425469267601E-2</v>
      </c>
      <c r="BO212" s="114">
        <v>1.6915065541389801E-2</v>
      </c>
      <c r="BP212" s="114">
        <v>1.60056710069768E-2</v>
      </c>
      <c r="BQ212" s="114">
        <v>1.8933443571723899E-2</v>
      </c>
      <c r="BR212" s="114">
        <v>1.7089806744979199E-2</v>
      </c>
      <c r="BS212" s="114">
        <v>1.6911079087903701E-2</v>
      </c>
      <c r="BT212" s="114">
        <v>2.1195469328249401E-2</v>
      </c>
      <c r="BU212" s="114">
        <v>1.5990862364363201E-2</v>
      </c>
      <c r="BV212" s="114">
        <v>1.22002524190156E-2</v>
      </c>
      <c r="BW212" s="114">
        <v>1.57835400225479E-2</v>
      </c>
      <c r="BX212" s="114">
        <v>1.39341366722927E-2</v>
      </c>
      <c r="BY212" s="114">
        <v>1.6764094883810799E-2</v>
      </c>
      <c r="BZ212" s="114">
        <v>2.2147561999911601E-2</v>
      </c>
      <c r="CA212" s="114">
        <v>1.4003402695982201E-2</v>
      </c>
      <c r="CB212" s="114">
        <v>2.0412671762470701E-2</v>
      </c>
      <c r="CC212" s="114">
        <v>2.38387286011413E-2</v>
      </c>
      <c r="CD212" s="114">
        <v>2.1087314662273499E-2</v>
      </c>
      <c r="CE212" s="114">
        <v>1.8601355241596201E-2</v>
      </c>
      <c r="CF212" s="114">
        <v>2.67740055369372E-2</v>
      </c>
      <c r="CG212" s="114">
        <v>1.92443576208488E-2</v>
      </c>
      <c r="CH212" s="114">
        <v>2.01528318849266E-2</v>
      </c>
      <c r="CI212" s="114">
        <v>1.66016343959361E-2</v>
      </c>
      <c r="CJ212" s="114">
        <v>4.5733811956371703E-2</v>
      </c>
      <c r="CK212" s="114">
        <v>3.5627135187896501E-2</v>
      </c>
      <c r="CL212" s="114">
        <v>6.82760008046671E-2</v>
      </c>
      <c r="CM212" s="114">
        <v>3.1133775545416201E-2</v>
      </c>
      <c r="CN212" s="114">
        <v>4.4194107452339697E-2</v>
      </c>
      <c r="CO212" s="114">
        <v>6.1701667027495098E-2</v>
      </c>
      <c r="CP212" s="114">
        <v>3.03706106560701E-2</v>
      </c>
      <c r="CQ212" s="114">
        <v>4.4372963833560201E-2</v>
      </c>
      <c r="CR212" s="114">
        <v>5.0906061237242201E-2</v>
      </c>
      <c r="CS212" s="114">
        <v>5.5782554627820197E-2</v>
      </c>
      <c r="CT212" s="114">
        <v>5.3979606630261398E-2</v>
      </c>
      <c r="CU212" s="114">
        <v>4.8431036222379202E-2</v>
      </c>
      <c r="CV212" s="114">
        <v>5.1045137837019097E-2</v>
      </c>
      <c r="CW212" s="114">
        <v>0.126126126126126</v>
      </c>
      <c r="CX212" s="114">
        <v>0.11760591089931401</v>
      </c>
      <c r="CY212" s="114">
        <v>6.1428318896941801E-2</v>
      </c>
      <c r="CZ212" s="114">
        <v>0.121520821789353</v>
      </c>
      <c r="DA212" s="114">
        <v>0.130160346144057</v>
      </c>
      <c r="DB212" s="114">
        <v>7.2902877874197206E-2</v>
      </c>
      <c r="DC212" s="114">
        <v>5.6246167567868897E-2</v>
      </c>
      <c r="DD212" s="114">
        <v>0.11870202902956201</v>
      </c>
      <c r="DE212" s="114">
        <v>7.2108697977960795E-2</v>
      </c>
      <c r="DF212" s="114">
        <v>6.6740022853273503E-2</v>
      </c>
      <c r="DG212" s="114">
        <v>7.2901468728722899E-2</v>
      </c>
      <c r="DH212" s="114">
        <v>8.9974491767797801E-2</v>
      </c>
      <c r="DI212" s="114">
        <v>7.1726835456419502E-2</v>
      </c>
      <c r="DJ212" s="114">
        <v>0.12776545947277701</v>
      </c>
      <c r="DK212" s="114">
        <v>0.115927679724494</v>
      </c>
      <c r="DL212" s="114">
        <v>0.13331972233564701</v>
      </c>
      <c r="DM212" s="114">
        <v>0.19614399235746199</v>
      </c>
      <c r="DN212" s="114">
        <v>1.46380769058597E-2</v>
      </c>
      <c r="DO212" s="114">
        <v>2.66238475085466E-2</v>
      </c>
      <c r="DP212" s="114">
        <v>2.9975848842165101E-2</v>
      </c>
      <c r="DQ212" s="114">
        <v>2.15652361906821E-2</v>
      </c>
      <c r="DR212" s="114">
        <v>2.80962128966223E-2</v>
      </c>
      <c r="DS212" s="114">
        <v>3.6831053856194299E-2</v>
      </c>
      <c r="DT212" s="114">
        <v>3.4970945589012099E-2</v>
      </c>
      <c r="DU212" s="114">
        <v>3.61903742170352E-2</v>
      </c>
      <c r="DV212" s="114">
        <v>5.0294796206101E-2</v>
      </c>
      <c r="DW212" s="114">
        <v>3.7564196625091702E-2</v>
      </c>
      <c r="DX212" s="114">
        <v>4.1153944345162098E-2</v>
      </c>
      <c r="DY212" s="114">
        <v>5.59471365638766E-2</v>
      </c>
      <c r="DZ212" s="114">
        <v>3.9591516103692097E-2</v>
      </c>
      <c r="EA212">
        <v>4.2000000000000003E-2</v>
      </c>
      <c r="EB212">
        <v>3.8899999999999997E-2</v>
      </c>
      <c r="EC212">
        <v>3.9899999999999998E-2</v>
      </c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 s="104"/>
      <c r="GN212" s="104"/>
      <c r="GO212" s="104"/>
      <c r="GP212" s="104"/>
      <c r="GQ212" s="104"/>
      <c r="GR212" s="104"/>
      <c r="GS212" s="104"/>
      <c r="GT212" s="104"/>
      <c r="GU212" s="104"/>
      <c r="GV212" s="104"/>
      <c r="GW212" s="104"/>
      <c r="GX212" s="104"/>
      <c r="GY212" s="104"/>
      <c r="GZ212" s="104"/>
      <c r="HA212" s="104"/>
      <c r="HB212" s="104"/>
      <c r="HC212" s="104"/>
      <c r="HD212" s="104"/>
      <c r="HE212" s="104"/>
      <c r="HF212" s="104"/>
      <c r="HG212" s="104"/>
      <c r="HH212" s="104"/>
      <c r="HI212" s="104"/>
      <c r="HJ212" s="104"/>
      <c r="HK212" s="104"/>
      <c r="HL212" s="104"/>
      <c r="HM212" s="104"/>
      <c r="HN212" s="104"/>
      <c r="HO212" s="104"/>
      <c r="HP212" s="104"/>
      <c r="HQ212" s="104"/>
      <c r="HR212" s="104"/>
      <c r="HS212" s="104"/>
      <c r="HT212" s="104"/>
      <c r="HU212" s="104"/>
      <c r="HV212" s="104"/>
      <c r="HW212" s="104"/>
      <c r="HX212" s="104"/>
      <c r="HY212" s="104"/>
      <c r="HZ212" s="104"/>
      <c r="IA212" s="104"/>
      <c r="IB212" s="104"/>
      <c r="IC212" s="104"/>
      <c r="ID212" s="104"/>
      <c r="IE212" s="104"/>
      <c r="IF212" s="104"/>
      <c r="IG212" s="104"/>
      <c r="IH212" s="104"/>
      <c r="II212" s="104"/>
      <c r="IJ212" s="104"/>
      <c r="IK212" s="104"/>
      <c r="IL212" s="104"/>
      <c r="IM212" s="104"/>
      <c r="IN212" s="104"/>
      <c r="IO212" s="104"/>
      <c r="IP212" s="104"/>
      <c r="IQ212" s="104"/>
      <c r="IR212" s="104"/>
      <c r="IS212" s="104"/>
      <c r="IT212" s="104"/>
      <c r="IU212" s="104"/>
      <c r="IV212" s="104"/>
      <c r="IW212" s="104"/>
      <c r="IX212" s="104"/>
      <c r="IY212" s="104"/>
      <c r="IZ212" s="104"/>
      <c r="JA212" s="104"/>
      <c r="JB212" s="104"/>
      <c r="JC212" s="104"/>
      <c r="JD212" s="104"/>
      <c r="JE212" s="104"/>
      <c r="JF212" s="104"/>
      <c r="JG212" s="104"/>
      <c r="JH212" s="104"/>
      <c r="JI212" s="104"/>
      <c r="JJ212" s="104"/>
      <c r="JK212" s="104"/>
      <c r="JL212" s="104"/>
      <c r="JM212" s="104"/>
      <c r="JN212" s="104"/>
      <c r="JO212" s="104"/>
      <c r="JP212" s="104"/>
      <c r="JQ212" s="104"/>
      <c r="JR212" s="104"/>
      <c r="JS212" s="104"/>
      <c r="JT212" s="104"/>
      <c r="JU212" s="104"/>
      <c r="JV212" s="104"/>
      <c r="JW212" s="104"/>
      <c r="JX212" s="104"/>
    </row>
    <row r="213" spans="9:284" s="29" customFormat="1">
      <c r="I213" s="12" t="s">
        <v>205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 s="123">
        <v>7.0715837198945891E-2</v>
      </c>
      <c r="CV213" s="123"/>
      <c r="CW213" s="123"/>
      <c r="CX213" s="123"/>
      <c r="CY213" s="123"/>
      <c r="CZ213" s="123"/>
      <c r="DA213" s="123"/>
      <c r="DB213" s="123"/>
      <c r="DC213" s="123"/>
      <c r="DD213" s="123"/>
      <c r="DE213" s="123"/>
      <c r="DF213" s="123">
        <v>5.3960378831005802E-2</v>
      </c>
      <c r="DG213" s="123"/>
      <c r="DH213" s="123"/>
      <c r="DI213" s="123"/>
      <c r="DJ213" s="123"/>
      <c r="DK213" s="123"/>
      <c r="DL213" s="123"/>
      <c r="DM213" s="123"/>
      <c r="DN213" s="123"/>
      <c r="DO213" s="123"/>
      <c r="DP213" s="123"/>
      <c r="DQ213" s="123"/>
      <c r="DR213" s="123">
        <v>7.271554194977585E-2</v>
      </c>
      <c r="DS213" s="123"/>
      <c r="DT213" s="123"/>
      <c r="DU213" s="123"/>
      <c r="DV213" s="123"/>
      <c r="DW213" s="123"/>
      <c r="DX213" s="123"/>
      <c r="DY213" s="123"/>
      <c r="DZ213" s="123"/>
      <c r="EA213" s="123"/>
      <c r="EB213" s="123"/>
      <c r="EC213" s="123"/>
      <c r="ED213" s="157">
        <v>5.0500224264199464E-2</v>
      </c>
      <c r="EE213"/>
      <c r="EF213"/>
      <c r="EG213"/>
      <c r="EH213"/>
      <c r="EI213"/>
      <c r="EJ213"/>
      <c r="EK213"/>
      <c r="EL213"/>
      <c r="EM213"/>
      <c r="EN213"/>
      <c r="EO213"/>
      <c r="EP213" s="123">
        <v>6.643341671414274E-2</v>
      </c>
      <c r="EQ213" s="123"/>
      <c r="ER213" s="123"/>
      <c r="ES213" s="123"/>
      <c r="ET213" s="123"/>
      <c r="EU213" s="123"/>
      <c r="EV213" s="123"/>
      <c r="EW213" s="123"/>
      <c r="EX213" s="123"/>
      <c r="EY213" s="123"/>
      <c r="EZ213" s="123"/>
      <c r="FA213" s="123"/>
      <c r="FB213" s="123">
        <v>0.12655373990529123</v>
      </c>
      <c r="FC213" s="123"/>
      <c r="FD213" s="123"/>
      <c r="FE213" s="123"/>
      <c r="FF213" s="123"/>
      <c r="FG213" s="123"/>
      <c r="FH213" s="123"/>
      <c r="FI213" s="123"/>
      <c r="FJ213" s="123"/>
      <c r="FK213" s="123"/>
      <c r="FL213" s="123"/>
      <c r="FM213" s="123"/>
      <c r="FN213" s="123">
        <v>0.1622290925574208</v>
      </c>
      <c r="FO213" s="123"/>
      <c r="FP213" s="123"/>
      <c r="FQ213" s="123"/>
      <c r="FR213" s="123"/>
      <c r="FS213" s="123"/>
      <c r="FT213" s="123"/>
      <c r="FU213" s="123"/>
      <c r="FV213" s="123"/>
      <c r="FW213" s="123"/>
      <c r="FX213" s="123"/>
      <c r="FY213" s="123"/>
      <c r="FZ213" s="123">
        <v>0.18737341917219066</v>
      </c>
      <c r="GA213" s="123"/>
      <c r="GB213" s="123"/>
      <c r="GC213" s="123"/>
      <c r="GD213" s="123"/>
      <c r="GE213" s="123"/>
      <c r="GF213" s="123"/>
      <c r="GG213" s="123"/>
      <c r="GH213" s="123"/>
      <c r="GI213"/>
      <c r="GJ213"/>
      <c r="GK213"/>
      <c r="GL213"/>
      <c r="GM213" s="104"/>
      <c r="GN213" s="104"/>
      <c r="GO213" s="104"/>
      <c r="GP213" s="104"/>
      <c r="GQ213" s="104"/>
      <c r="GR213" s="104"/>
      <c r="GS213" s="104"/>
      <c r="GT213" s="104"/>
      <c r="GU213" s="104"/>
      <c r="GV213" s="104"/>
      <c r="GW213" s="104"/>
      <c r="GX213" s="104"/>
      <c r="GY213" s="104"/>
      <c r="GZ213" s="104"/>
      <c r="HA213" s="104"/>
      <c r="HB213" s="104"/>
      <c r="HC213" s="104"/>
      <c r="HD213" s="104"/>
      <c r="HE213" s="104"/>
      <c r="HF213" s="104"/>
      <c r="HG213" s="104"/>
      <c r="HH213" s="104"/>
      <c r="HI213" s="104"/>
      <c r="HJ213" s="104"/>
      <c r="HK213" s="104"/>
      <c r="HL213" s="104"/>
      <c r="HM213" s="104"/>
      <c r="HN213" s="104"/>
      <c r="HO213" s="104"/>
      <c r="HP213" s="104"/>
      <c r="HQ213" s="104"/>
      <c r="HR213" s="104"/>
      <c r="HS213" s="104"/>
      <c r="HT213" s="104"/>
      <c r="HU213" s="104"/>
      <c r="HV213" s="104"/>
      <c r="HW213" s="104"/>
      <c r="HX213" s="104"/>
      <c r="HY213" s="104"/>
      <c r="HZ213" s="104"/>
      <c r="IA213" s="104"/>
      <c r="IB213" s="104"/>
      <c r="IC213" s="104"/>
      <c r="ID213" s="104"/>
      <c r="IE213" s="104"/>
      <c r="IF213" s="104"/>
      <c r="IG213" s="104"/>
      <c r="IH213" s="104"/>
      <c r="II213" s="104"/>
      <c r="IJ213" s="104"/>
      <c r="IK213" s="104"/>
      <c r="IL213" s="104"/>
      <c r="IM213" s="104"/>
      <c r="IN213" s="104"/>
      <c r="IO213" s="104"/>
      <c r="IP213" s="104"/>
      <c r="IQ213" s="104"/>
      <c r="IR213" s="104"/>
      <c r="IS213" s="104"/>
      <c r="IT213" s="104"/>
      <c r="IU213" s="104"/>
      <c r="IV213" s="104"/>
      <c r="IW213" s="104"/>
      <c r="IX213" s="104"/>
      <c r="IY213" s="104"/>
      <c r="IZ213" s="104"/>
      <c r="JA213" s="104"/>
      <c r="JB213" s="104"/>
      <c r="JC213" s="104"/>
      <c r="JD213" s="104"/>
      <c r="JE213" s="104"/>
      <c r="JF213" s="104"/>
      <c r="JG213" s="104"/>
      <c r="JH213" s="104"/>
      <c r="JI213" s="104"/>
      <c r="JJ213" s="104"/>
      <c r="JK213" s="104"/>
      <c r="JL213" s="104"/>
      <c r="JM213" s="104"/>
      <c r="JN213" s="104"/>
      <c r="JO213" s="104"/>
      <c r="JP213" s="104"/>
      <c r="JQ213" s="104"/>
      <c r="JR213" s="104"/>
      <c r="JS213" s="104"/>
      <c r="JT213" s="104"/>
      <c r="JU213" s="104"/>
      <c r="JV213" s="104"/>
      <c r="JW213" s="104"/>
      <c r="JX213" s="104"/>
    </row>
    <row r="214" spans="9:284" s="29" customFormat="1">
      <c r="I214" s="13" t="s">
        <v>206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 s="123">
        <v>6.898090475232739E-2</v>
      </c>
      <c r="CV214" s="123"/>
      <c r="CW214" s="123"/>
      <c r="CX214" s="123"/>
      <c r="CY214" s="123"/>
      <c r="CZ214" s="123"/>
      <c r="DA214" s="123"/>
      <c r="DB214" s="123"/>
      <c r="DC214" s="123"/>
      <c r="DD214" s="123"/>
      <c r="DE214" s="123"/>
      <c r="DF214" s="123">
        <v>0.1016140188668084</v>
      </c>
      <c r="DG214" s="123"/>
      <c r="DH214" s="123"/>
      <c r="DI214" s="123"/>
      <c r="DJ214" s="123"/>
      <c r="DK214" s="123"/>
      <c r="DL214" s="123"/>
      <c r="DM214" s="123"/>
      <c r="DN214" s="123"/>
      <c r="DO214" s="123"/>
      <c r="DP214" s="123"/>
      <c r="DQ214" s="123"/>
      <c r="DR214" s="123">
        <v>5.3366148267185075E-2</v>
      </c>
      <c r="DS214" s="123"/>
      <c r="DT214" s="123"/>
      <c r="DU214" s="123"/>
      <c r="DV214" s="123"/>
      <c r="DW214" s="123"/>
      <c r="DX214" s="123"/>
      <c r="DY214" s="123"/>
      <c r="DZ214" s="123"/>
      <c r="EA214" s="123"/>
      <c r="EB214" s="123"/>
      <c r="EC214" s="123"/>
      <c r="ED214" s="123">
        <v>9.6308387517978364E-2</v>
      </c>
      <c r="EE214"/>
      <c r="EF214"/>
      <c r="EG214"/>
      <c r="EH214"/>
      <c r="EI214"/>
      <c r="EJ214"/>
      <c r="EK214"/>
      <c r="EL214"/>
      <c r="EM214"/>
      <c r="EN214"/>
      <c r="EO214"/>
      <c r="EP214" s="123">
        <v>0.16214039655413776</v>
      </c>
      <c r="EQ214" s="123"/>
      <c r="ER214" s="123"/>
      <c r="ES214" s="123"/>
      <c r="ET214" s="123"/>
      <c r="EU214" s="123"/>
      <c r="EV214" s="123"/>
      <c r="EW214" s="123"/>
      <c r="EX214" s="123"/>
      <c r="EY214" s="123"/>
      <c r="EZ214" s="123"/>
      <c r="FA214" s="123"/>
      <c r="FB214" s="123">
        <v>0.2713130192994031</v>
      </c>
      <c r="FC214" s="123"/>
      <c r="FD214" s="123"/>
      <c r="FE214" s="123"/>
      <c r="FF214" s="123"/>
      <c r="FG214" s="123"/>
      <c r="FH214" s="123"/>
      <c r="FI214" s="123"/>
      <c r="FJ214" s="123"/>
      <c r="FK214" s="123"/>
      <c r="FL214" s="123"/>
      <c r="FM214" s="123"/>
      <c r="FN214" s="123">
        <v>0.39099160203732358</v>
      </c>
      <c r="FO214" s="123"/>
      <c r="FP214" s="123"/>
      <c r="FQ214" s="123"/>
      <c r="FR214" s="123"/>
      <c r="FS214" s="123"/>
      <c r="FT214" s="123"/>
      <c r="FU214" s="123"/>
      <c r="FV214" s="123"/>
      <c r="FW214" s="123"/>
      <c r="FX214" s="123"/>
      <c r="FY214" s="123"/>
      <c r="FZ214" s="123">
        <v>0.54928955454683293</v>
      </c>
      <c r="GA214" s="123"/>
      <c r="GB214" s="123"/>
      <c r="GC214" s="123"/>
      <c r="GD214" s="123"/>
      <c r="GE214" s="123"/>
      <c r="GF214" s="123"/>
      <c r="GG214" s="123"/>
      <c r="GH214" s="123"/>
      <c r="GI214"/>
      <c r="GJ214"/>
      <c r="GK214"/>
      <c r="GL214"/>
      <c r="GM214" s="104"/>
      <c r="GN214" s="104"/>
      <c r="GO214" s="104"/>
      <c r="GP214" s="104"/>
      <c r="GQ214" s="104"/>
      <c r="GR214" s="104"/>
      <c r="GS214" s="104"/>
      <c r="GT214" s="104"/>
      <c r="GU214" s="104"/>
      <c r="GV214" s="104"/>
      <c r="GW214" s="104"/>
      <c r="GX214" s="104"/>
      <c r="GY214" s="104"/>
      <c r="GZ214" s="104"/>
      <c r="HA214" s="104"/>
      <c r="HB214" s="104"/>
      <c r="HC214" s="104"/>
      <c r="HD214" s="104"/>
      <c r="HE214" s="104"/>
      <c r="HF214" s="104"/>
      <c r="HG214" s="104"/>
      <c r="HH214" s="104"/>
      <c r="HI214" s="104"/>
      <c r="HJ214" s="104"/>
      <c r="HK214" s="104"/>
      <c r="HL214" s="104"/>
      <c r="HM214" s="104"/>
      <c r="HN214" s="104"/>
      <c r="HO214" s="104"/>
      <c r="HP214" s="104"/>
      <c r="HQ214" s="104"/>
      <c r="HR214" s="104"/>
      <c r="HS214" s="104"/>
      <c r="HT214" s="104"/>
      <c r="HU214" s="104"/>
      <c r="HV214" s="104"/>
      <c r="HW214" s="104"/>
      <c r="HX214" s="104"/>
      <c r="HY214" s="104"/>
      <c r="HZ214" s="104"/>
      <c r="IA214" s="104"/>
      <c r="IB214" s="104"/>
      <c r="IC214" s="104"/>
      <c r="ID214" s="104"/>
      <c r="IE214" s="104"/>
      <c r="IF214" s="104"/>
      <c r="IG214" s="104"/>
      <c r="IH214" s="104"/>
      <c r="II214" s="104"/>
      <c r="IJ214" s="104"/>
      <c r="IK214" s="104"/>
      <c r="IL214" s="104"/>
      <c r="IM214" s="104"/>
      <c r="IN214" s="104"/>
      <c r="IO214" s="104"/>
      <c r="IP214" s="104"/>
      <c r="IQ214" s="104"/>
      <c r="IR214" s="104"/>
      <c r="IS214" s="104"/>
      <c r="IT214" s="104"/>
      <c r="IU214" s="104"/>
      <c r="IV214" s="104"/>
      <c r="IW214" s="104"/>
      <c r="IX214" s="104"/>
      <c r="IY214" s="104"/>
      <c r="IZ214" s="104"/>
      <c r="JA214" s="104"/>
      <c r="JB214" s="104"/>
      <c r="JC214" s="104"/>
      <c r="JD214" s="104"/>
      <c r="JE214" s="104"/>
      <c r="JF214" s="104"/>
      <c r="JG214" s="104"/>
      <c r="JH214" s="104"/>
      <c r="JI214" s="104"/>
      <c r="JJ214" s="104"/>
      <c r="JK214" s="104"/>
      <c r="JL214" s="104"/>
      <c r="JM214" s="104"/>
      <c r="JN214" s="104"/>
      <c r="JO214" s="104"/>
      <c r="JP214" s="104"/>
      <c r="JQ214" s="104"/>
      <c r="JR214" s="104"/>
      <c r="JS214" s="104"/>
      <c r="JT214" s="104"/>
      <c r="JU214" s="104"/>
      <c r="JV214" s="104"/>
      <c r="JW214" s="104"/>
      <c r="JX214" s="104"/>
    </row>
    <row r="215" spans="9:284" s="29" customFormat="1">
      <c r="J215"/>
      <c r="K215"/>
      <c r="L215"/>
      <c r="M215"/>
    </row>
    <row r="216" spans="9:284" s="29" customFormat="1">
      <c r="I216" s="52" t="s">
        <v>335</v>
      </c>
    </row>
    <row r="217" spans="9:284" s="29" customFormat="1">
      <c r="I217" s="14"/>
      <c r="J217" s="106">
        <v>42035</v>
      </c>
      <c r="K217" s="106">
        <v>42063</v>
      </c>
      <c r="L217" s="106">
        <v>42094</v>
      </c>
      <c r="M217" s="106">
        <v>42124</v>
      </c>
      <c r="N217" s="106">
        <v>42155</v>
      </c>
      <c r="O217" s="106">
        <v>42185</v>
      </c>
      <c r="P217" s="106">
        <v>42216</v>
      </c>
      <c r="Q217" s="106">
        <v>42247</v>
      </c>
      <c r="R217" s="106">
        <v>42277</v>
      </c>
      <c r="S217" s="106">
        <v>42308</v>
      </c>
      <c r="T217" s="106">
        <v>42338</v>
      </c>
      <c r="U217" s="106">
        <v>42369</v>
      </c>
      <c r="V217" s="106">
        <v>42400</v>
      </c>
      <c r="W217" s="106">
        <v>42429</v>
      </c>
      <c r="X217" s="106">
        <v>42460</v>
      </c>
      <c r="Y217" s="106">
        <v>42490</v>
      </c>
      <c r="Z217" s="106">
        <v>42521</v>
      </c>
      <c r="AA217" s="106">
        <v>42551</v>
      </c>
      <c r="AB217" s="106">
        <v>42582</v>
      </c>
      <c r="AC217" s="106">
        <v>42613</v>
      </c>
      <c r="AD217" s="106">
        <v>42643</v>
      </c>
      <c r="AE217" s="106">
        <v>42674</v>
      </c>
      <c r="AF217" s="106">
        <v>42704</v>
      </c>
      <c r="AG217" s="106">
        <v>42735</v>
      </c>
      <c r="AH217" s="106">
        <v>42766</v>
      </c>
      <c r="AI217" s="106">
        <v>42794</v>
      </c>
      <c r="AJ217" s="106">
        <v>42825</v>
      </c>
      <c r="AK217" s="106">
        <v>42855</v>
      </c>
      <c r="AL217" s="106">
        <v>42886</v>
      </c>
      <c r="AM217" s="106">
        <v>42916</v>
      </c>
      <c r="AN217" s="106">
        <v>42947</v>
      </c>
      <c r="AO217" s="106">
        <v>42978</v>
      </c>
      <c r="AP217" s="106">
        <v>43008</v>
      </c>
      <c r="AQ217" s="106">
        <v>43039</v>
      </c>
      <c r="AR217" s="106">
        <v>43069</v>
      </c>
      <c r="AS217" s="106">
        <v>43100</v>
      </c>
      <c r="AT217" s="106">
        <v>43131</v>
      </c>
      <c r="AU217" s="106">
        <v>43159</v>
      </c>
      <c r="AV217" s="106">
        <v>43190</v>
      </c>
      <c r="AW217" s="106">
        <v>43220</v>
      </c>
      <c r="AX217" s="106">
        <v>43251</v>
      </c>
      <c r="AY217" s="106">
        <v>43281</v>
      </c>
      <c r="AZ217" s="106">
        <v>43312</v>
      </c>
      <c r="BA217" s="106">
        <v>43343</v>
      </c>
      <c r="BB217" s="106">
        <v>43373</v>
      </c>
      <c r="BC217" s="106">
        <v>43404</v>
      </c>
      <c r="BD217" s="106">
        <v>43434</v>
      </c>
      <c r="BE217" s="106">
        <v>43465</v>
      </c>
      <c r="BF217" s="106">
        <v>43496</v>
      </c>
      <c r="BG217" s="106">
        <v>43524</v>
      </c>
      <c r="BH217" s="106">
        <v>43555</v>
      </c>
      <c r="BI217" s="106">
        <v>43585</v>
      </c>
      <c r="BJ217" s="106">
        <v>43616</v>
      </c>
      <c r="BK217" s="106">
        <v>43646</v>
      </c>
      <c r="BL217" s="106">
        <v>43677</v>
      </c>
      <c r="BM217" s="106">
        <v>43708</v>
      </c>
      <c r="BN217" s="106">
        <v>43738</v>
      </c>
      <c r="BO217" s="106">
        <v>43769</v>
      </c>
      <c r="BP217" s="106">
        <v>43799</v>
      </c>
      <c r="BQ217" s="106">
        <v>43830</v>
      </c>
      <c r="BR217" s="106">
        <v>43861</v>
      </c>
      <c r="BS217" s="106">
        <v>43890</v>
      </c>
      <c r="BT217" s="106">
        <v>43921</v>
      </c>
      <c r="BU217" s="106">
        <v>43951</v>
      </c>
      <c r="BV217" s="106">
        <v>43982</v>
      </c>
      <c r="BW217" s="106">
        <v>44012</v>
      </c>
      <c r="BX217" s="106">
        <v>44043</v>
      </c>
      <c r="BY217" s="106">
        <v>44074</v>
      </c>
      <c r="BZ217" s="106">
        <v>44104</v>
      </c>
      <c r="CA217" s="106">
        <v>44135</v>
      </c>
      <c r="CB217" s="106">
        <v>44165</v>
      </c>
      <c r="CC217" s="106">
        <v>44196</v>
      </c>
      <c r="CD217" s="106">
        <v>44227</v>
      </c>
      <c r="CE217" s="106">
        <v>44255</v>
      </c>
      <c r="CF217" s="106">
        <v>44286</v>
      </c>
      <c r="CG217" s="106">
        <v>44316</v>
      </c>
      <c r="CH217" s="106">
        <v>44347</v>
      </c>
      <c r="CI217" s="106">
        <v>44377</v>
      </c>
      <c r="CJ217" s="106">
        <v>44408</v>
      </c>
      <c r="CK217" s="106">
        <v>44439</v>
      </c>
      <c r="CL217" s="106">
        <v>44469</v>
      </c>
      <c r="CM217" s="106">
        <v>44500</v>
      </c>
      <c r="CN217" s="106">
        <v>44530</v>
      </c>
      <c r="CO217" s="106">
        <v>44561</v>
      </c>
      <c r="CP217" s="106">
        <v>44592</v>
      </c>
      <c r="CQ217" s="106">
        <v>44620</v>
      </c>
      <c r="CR217" s="106">
        <v>44651</v>
      </c>
      <c r="CS217" s="106">
        <v>44681</v>
      </c>
      <c r="CT217" s="106">
        <v>44712</v>
      </c>
      <c r="CU217" s="106">
        <v>44742</v>
      </c>
      <c r="CV217" s="106">
        <v>44773</v>
      </c>
      <c r="CW217" s="106">
        <v>44804</v>
      </c>
      <c r="CX217" s="106">
        <v>44834</v>
      </c>
      <c r="CY217" s="106">
        <v>44865</v>
      </c>
      <c r="CZ217" s="106">
        <v>44895</v>
      </c>
      <c r="DA217" s="106">
        <v>44926</v>
      </c>
      <c r="DB217" s="106">
        <v>44957</v>
      </c>
      <c r="DC217" s="106">
        <v>44985</v>
      </c>
      <c r="DD217" s="106">
        <v>45016</v>
      </c>
      <c r="DE217" s="106">
        <v>45046</v>
      </c>
      <c r="DF217" s="106">
        <v>45077</v>
      </c>
      <c r="DG217" s="106">
        <v>45107</v>
      </c>
      <c r="DH217" s="106">
        <v>45138</v>
      </c>
      <c r="DI217" s="106">
        <v>45169</v>
      </c>
      <c r="DJ217" s="106">
        <v>45199</v>
      </c>
      <c r="DK217" s="106">
        <v>45230</v>
      </c>
      <c r="DL217" s="106">
        <v>45260</v>
      </c>
      <c r="DM217" s="106">
        <v>45291</v>
      </c>
      <c r="DN217" s="106">
        <v>45322</v>
      </c>
      <c r="DO217" s="106">
        <v>45351</v>
      </c>
      <c r="DP217" s="106">
        <v>45382</v>
      </c>
      <c r="DQ217" s="106">
        <v>45412</v>
      </c>
      <c r="DR217" s="106">
        <v>45443</v>
      </c>
      <c r="DS217" s="106">
        <v>45473</v>
      </c>
      <c r="DT217" s="106">
        <v>45504</v>
      </c>
      <c r="DU217" s="106">
        <v>45535</v>
      </c>
      <c r="DV217" s="106">
        <v>45565</v>
      </c>
      <c r="DW217" s="106">
        <v>45596</v>
      </c>
      <c r="DX217" s="106">
        <v>45626</v>
      </c>
      <c r="DY217" s="106">
        <v>45657</v>
      </c>
      <c r="DZ217" s="106">
        <v>45688</v>
      </c>
      <c r="EA217" s="106">
        <v>45716</v>
      </c>
      <c r="EB217" s="106">
        <v>45747</v>
      </c>
      <c r="EC217" s="106">
        <v>45777</v>
      </c>
      <c r="ED217" s="106">
        <v>45808</v>
      </c>
      <c r="EE217" s="106">
        <v>45838</v>
      </c>
      <c r="EF217" s="106">
        <v>45869</v>
      </c>
      <c r="EG217" s="106">
        <v>45900</v>
      </c>
      <c r="EH217" s="106">
        <v>45930</v>
      </c>
      <c r="EI217" s="106">
        <v>45961</v>
      </c>
      <c r="EJ217" s="106">
        <v>45991</v>
      </c>
      <c r="EK217" s="106">
        <v>46022</v>
      </c>
      <c r="EL217" s="106">
        <v>46053</v>
      </c>
      <c r="EM217" s="106">
        <v>46081</v>
      </c>
      <c r="EN217" s="106">
        <v>46112</v>
      </c>
      <c r="EO217" s="106">
        <v>46142</v>
      </c>
      <c r="EP217" s="106">
        <v>46173</v>
      </c>
      <c r="EQ217" s="106">
        <v>46203</v>
      </c>
      <c r="ER217" s="106">
        <v>46234</v>
      </c>
      <c r="ES217" s="106">
        <v>46265</v>
      </c>
      <c r="ET217" s="106">
        <v>46295</v>
      </c>
      <c r="EU217" s="106">
        <v>46326</v>
      </c>
      <c r="EV217" s="106">
        <v>46356</v>
      </c>
      <c r="EW217" s="106">
        <v>46387</v>
      </c>
      <c r="EX217" s="106">
        <v>46418</v>
      </c>
      <c r="EY217" s="106">
        <v>46446</v>
      </c>
      <c r="EZ217" s="106">
        <v>46477</v>
      </c>
      <c r="FA217" s="106">
        <v>46507</v>
      </c>
      <c r="FB217" s="106">
        <v>46538</v>
      </c>
      <c r="FC217" s="106">
        <v>46568</v>
      </c>
      <c r="FD217" s="106">
        <v>46599</v>
      </c>
      <c r="FE217" s="106">
        <v>46630</v>
      </c>
      <c r="FF217" s="106">
        <v>46660</v>
      </c>
      <c r="FG217" s="106">
        <v>46691</v>
      </c>
      <c r="FH217" s="106">
        <v>46721</v>
      </c>
      <c r="FI217" s="106">
        <v>46752</v>
      </c>
      <c r="FJ217" s="106">
        <v>46783</v>
      </c>
      <c r="FK217" s="106">
        <v>46812</v>
      </c>
      <c r="FL217" s="106">
        <v>46843</v>
      </c>
      <c r="FM217" s="106">
        <v>46873</v>
      </c>
      <c r="FN217" s="106">
        <v>46904</v>
      </c>
      <c r="FO217" s="106">
        <v>46934</v>
      </c>
      <c r="FP217" s="106">
        <v>46965</v>
      </c>
      <c r="FQ217" s="106">
        <v>46996</v>
      </c>
      <c r="FR217" s="106">
        <v>47026</v>
      </c>
      <c r="FS217" s="106">
        <v>47057</v>
      </c>
      <c r="FT217" s="106">
        <v>47087</v>
      </c>
      <c r="FU217" s="106">
        <v>47118</v>
      </c>
      <c r="FV217" s="106">
        <v>47149</v>
      </c>
      <c r="FW217" s="106">
        <v>47177</v>
      </c>
      <c r="FX217" s="106">
        <v>47208</v>
      </c>
      <c r="FY217" s="106">
        <v>47238</v>
      </c>
      <c r="FZ217" s="106">
        <v>47269</v>
      </c>
      <c r="GA217" s="106">
        <v>47299</v>
      </c>
      <c r="GB217" s="106">
        <v>47330</v>
      </c>
      <c r="GC217" s="106">
        <v>47361</v>
      </c>
      <c r="GD217" s="106">
        <v>47391</v>
      </c>
      <c r="GE217" s="106">
        <v>47422</v>
      </c>
      <c r="GF217" s="106">
        <v>47452</v>
      </c>
      <c r="GG217" s="106">
        <v>47483</v>
      </c>
      <c r="GH217" s="106">
        <v>47514</v>
      </c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  <c r="HA217" s="101"/>
      <c r="HB217" s="101"/>
      <c r="HC217" s="101"/>
      <c r="HD217" s="101"/>
      <c r="HE217" s="101"/>
      <c r="HF217" s="101"/>
      <c r="HG217" s="101"/>
      <c r="HH217" s="101"/>
      <c r="HI217" s="101"/>
      <c r="HJ217" s="101"/>
      <c r="HK217" s="101"/>
      <c r="HL217" s="101"/>
      <c r="HM217" s="101"/>
      <c r="HN217" s="101"/>
      <c r="HO217" s="101"/>
      <c r="HP217" s="101"/>
      <c r="HQ217" s="101"/>
      <c r="HR217" s="101"/>
      <c r="HS217" s="101"/>
      <c r="HT217" s="101"/>
      <c r="HU217" s="101"/>
      <c r="HV217" s="101"/>
      <c r="HW217" s="101"/>
      <c r="HX217" s="101"/>
      <c r="HY217" s="101"/>
      <c r="HZ217" s="101"/>
      <c r="IA217" s="101"/>
      <c r="IB217" s="101"/>
      <c r="IC217" s="101"/>
      <c r="ID217" s="101"/>
      <c r="IE217" s="101"/>
      <c r="IF217" s="101"/>
      <c r="IG217" s="101"/>
      <c r="IH217" s="101"/>
      <c r="II217" s="101"/>
      <c r="IJ217" s="101"/>
      <c r="IK217" s="101"/>
      <c r="IL217" s="101"/>
      <c r="IM217" s="101"/>
      <c r="IN217" s="101"/>
      <c r="IO217" s="101"/>
      <c r="IP217" s="101"/>
      <c r="IQ217" s="101"/>
      <c r="IR217" s="101"/>
      <c r="IS217" s="101"/>
      <c r="IT217" s="101"/>
      <c r="IU217" s="101"/>
      <c r="IV217" s="101"/>
      <c r="IW217" s="101"/>
      <c r="IX217" s="101"/>
      <c r="IY217" s="101"/>
      <c r="IZ217" s="101"/>
      <c r="JA217" s="101"/>
      <c r="JB217" s="101"/>
      <c r="JC217" s="101"/>
      <c r="JD217" s="101"/>
      <c r="JE217" s="101"/>
      <c r="JF217" s="101"/>
      <c r="JG217" s="101"/>
      <c r="JH217" s="101"/>
      <c r="JI217" s="101"/>
      <c r="JJ217" s="101"/>
      <c r="JK217" s="101"/>
      <c r="JL217" s="101"/>
      <c r="JM217" s="101"/>
      <c r="JN217" s="101"/>
      <c r="JO217" s="101"/>
      <c r="JP217" s="101"/>
      <c r="JQ217" s="101"/>
      <c r="JR217" s="101"/>
      <c r="JS217" s="101"/>
      <c r="JT217" s="101"/>
      <c r="JU217" s="101"/>
      <c r="JV217" s="101"/>
      <c r="JW217" s="101"/>
    </row>
    <row r="218" spans="9:284" s="29" customFormat="1">
      <c r="I218" s="12" t="s">
        <v>213</v>
      </c>
      <c r="J218" s="107">
        <v>1.5579300831644399E-4</v>
      </c>
      <c r="K218" s="107">
        <v>1.5975954686184499E-4</v>
      </c>
      <c r="L218" s="107">
        <v>1.59851335534761E-4</v>
      </c>
      <c r="M218" s="107">
        <v>1.6459733949858099E-4</v>
      </c>
      <c r="N218" s="107">
        <v>1.7286988668893701E-4</v>
      </c>
      <c r="O218" s="107">
        <v>1.8362487382540799E-4</v>
      </c>
      <c r="P218" s="107">
        <v>1.90331176246669E-4</v>
      </c>
      <c r="Q218" s="107">
        <v>1.9278040083824601E-4</v>
      </c>
      <c r="R218" s="107">
        <v>1.97252014472999E-4</v>
      </c>
      <c r="S218" s="107">
        <v>2.03245147522103E-4</v>
      </c>
      <c r="T218" s="107">
        <v>2.0955613192356301E-4</v>
      </c>
      <c r="U218" s="107">
        <v>2.19218141401268E-4</v>
      </c>
      <c r="V218" s="107">
        <v>2.30472052752727E-4</v>
      </c>
      <c r="W218" s="107">
        <v>2.3561055946438899E-4</v>
      </c>
      <c r="X218" s="107">
        <v>2.4561827505043698E-4</v>
      </c>
      <c r="Y218" s="107">
        <v>2.5906783255049798E-4</v>
      </c>
      <c r="Z218" s="107">
        <v>2.73558708781992E-4</v>
      </c>
      <c r="AA218" s="107">
        <v>3.0981015146331898E-4</v>
      </c>
      <c r="AB218" s="107">
        <v>3.37685844105512E-4</v>
      </c>
      <c r="AC218" s="107">
        <v>3.5690751928309998E-4</v>
      </c>
      <c r="AD218" s="107">
        <v>3.72472695431526E-4</v>
      </c>
      <c r="AE218" s="107">
        <v>3.9833147650768799E-4</v>
      </c>
      <c r="AF218" s="107">
        <v>4.4270352469753701E-4</v>
      </c>
      <c r="AG218" s="107">
        <v>4.8020877490462097E-4</v>
      </c>
      <c r="AH218" s="107">
        <v>5.2060398188399698E-4</v>
      </c>
      <c r="AI218" s="107">
        <v>5.6646267598183095E-4</v>
      </c>
      <c r="AJ218" s="107">
        <v>5.9994232487229802E-4</v>
      </c>
      <c r="AK218" s="107">
        <v>6.3410105991928197E-4</v>
      </c>
      <c r="AL218" s="107">
        <v>6.8762456149843495E-4</v>
      </c>
      <c r="AM218" s="107">
        <v>7.4196742326560405E-4</v>
      </c>
      <c r="AN218" s="107">
        <v>7.9632758312960504E-4</v>
      </c>
      <c r="AO218" s="107">
        <v>8.5830990345750003E-4</v>
      </c>
      <c r="AP218" s="107">
        <v>9.1903794514973998E-4</v>
      </c>
      <c r="AQ218" s="107">
        <v>1.0068703952784599E-3</v>
      </c>
      <c r="AR218" s="107">
        <v>1.0979581555675101E-3</v>
      </c>
      <c r="AS218" s="107">
        <v>1.17352066697573E-3</v>
      </c>
      <c r="AT218" s="107">
        <v>1.2536307721581999E-3</v>
      </c>
      <c r="AU218" s="107">
        <v>1.30035950401891E-3</v>
      </c>
      <c r="AV218" s="107">
        <v>1.3551781305558401E-3</v>
      </c>
      <c r="AW218" s="107">
        <v>1.42677027863089E-3</v>
      </c>
      <c r="AX218" s="107">
        <v>1.5272630785896401E-3</v>
      </c>
      <c r="AY218" s="107">
        <v>1.62354098439318E-3</v>
      </c>
      <c r="AZ218" s="107">
        <v>1.7175062738451E-3</v>
      </c>
      <c r="BA218" s="107">
        <v>1.8073309683198601E-3</v>
      </c>
      <c r="BB218" s="107">
        <v>1.8979126535931599E-3</v>
      </c>
      <c r="BC218" s="107">
        <v>2.0266671481317601E-3</v>
      </c>
      <c r="BD218" s="107">
        <v>2.1148009059913202E-3</v>
      </c>
      <c r="BE218" s="107">
        <v>2.1836331742070801E-3</v>
      </c>
      <c r="BF218" s="107">
        <v>2.2654260515034201E-3</v>
      </c>
      <c r="BG218" s="107">
        <v>2.3488730822439799E-3</v>
      </c>
      <c r="BH218" s="107">
        <v>2.4303499699259499E-3</v>
      </c>
      <c r="BI218" s="107">
        <v>2.51574244181071E-3</v>
      </c>
      <c r="BJ218" s="107">
        <v>2.6137037164433302E-3</v>
      </c>
      <c r="BK218" s="107">
        <v>2.7258488808800801E-3</v>
      </c>
      <c r="BL218" s="107">
        <v>2.8255990554446001E-3</v>
      </c>
      <c r="BM218" s="107">
        <v>2.9311134810509698E-3</v>
      </c>
      <c r="BN218" s="107">
        <v>3.11596353161728E-3</v>
      </c>
      <c r="BO218" s="107">
        <v>3.2166869282886802E-3</v>
      </c>
      <c r="BP218" s="107">
        <v>3.3057606796566301E-3</v>
      </c>
      <c r="BQ218" s="107">
        <v>3.4025678512805899E-3</v>
      </c>
      <c r="BR218" s="107">
        <v>3.4990029982574001E-3</v>
      </c>
      <c r="BS218" s="107">
        <v>3.5806837522366301E-3</v>
      </c>
      <c r="BT218" s="107">
        <v>3.6636011825716798E-3</v>
      </c>
      <c r="BU218" s="107">
        <v>3.6765493017894501E-3</v>
      </c>
      <c r="BV218" s="107">
        <v>3.7271173906220601E-3</v>
      </c>
      <c r="BW218" s="107">
        <v>3.8081028438044099E-3</v>
      </c>
      <c r="BX218" s="107">
        <v>3.88322663040824E-3</v>
      </c>
      <c r="BY218" s="107">
        <v>3.9578819029459497E-3</v>
      </c>
      <c r="BZ218" s="107">
        <v>4.0654871330890402E-3</v>
      </c>
      <c r="CA218" s="107">
        <v>4.1304743693760899E-3</v>
      </c>
      <c r="CB218" s="107">
        <v>4.2270010475075502E-3</v>
      </c>
      <c r="CC218" s="107">
        <v>4.3224347542176701E-3</v>
      </c>
      <c r="CD218" s="107">
        <v>4.4314811693370202E-3</v>
      </c>
      <c r="CE218" s="107">
        <v>4.5181582654093303E-3</v>
      </c>
      <c r="CF218" s="107">
        <v>4.6711581794623303E-3</v>
      </c>
      <c r="CG218" s="107">
        <v>4.7653432546576396E-3</v>
      </c>
      <c r="CH218" s="107">
        <v>4.8736974470096998E-3</v>
      </c>
      <c r="CI218" s="107">
        <v>4.9599409323706298E-3</v>
      </c>
      <c r="CJ218" s="107">
        <v>5.2420000467754604E-3</v>
      </c>
      <c r="CK218" s="107">
        <v>5.3568463740779997E-3</v>
      </c>
      <c r="CL218" s="107">
        <v>5.7185976937577203E-3</v>
      </c>
      <c r="CM218" s="107">
        <v>5.8847630668651804E-3</v>
      </c>
      <c r="CN218" s="107">
        <v>6.1492710032194E-3</v>
      </c>
      <c r="CO218" s="107">
        <v>6.4502892672720002E-3</v>
      </c>
      <c r="CP218" s="107">
        <v>6.6029468027368303E-3</v>
      </c>
      <c r="CQ218" s="107">
        <v>6.8261446445620896E-3</v>
      </c>
      <c r="CR218" s="107">
        <v>7.3116886952604198E-3</v>
      </c>
      <c r="CS218" s="107">
        <v>7.5123073760984798E-3</v>
      </c>
      <c r="CT218" s="107">
        <v>7.7471942697837403E-3</v>
      </c>
      <c r="CU218" s="107">
        <v>7.9411858465252196E-3</v>
      </c>
      <c r="CV218" s="107">
        <v>8.1600432739562506E-3</v>
      </c>
      <c r="CW218" s="107">
        <v>8.7839916824849207E-3</v>
      </c>
      <c r="CX218" s="107">
        <v>9.3558380411834906E-3</v>
      </c>
      <c r="CY218" s="107">
        <v>9.6459655724349894E-3</v>
      </c>
      <c r="CZ218" s="107">
        <v>1.0247885590391199E-2</v>
      </c>
      <c r="DA218" s="107">
        <v>1.0789056851223699E-2</v>
      </c>
      <c r="DB218" s="107">
        <v>1.11080128651991E-2</v>
      </c>
      <c r="DC218" s="107">
        <v>1.13216388891378E-2</v>
      </c>
      <c r="DD218" s="107">
        <v>1.1967396811765001E-2</v>
      </c>
      <c r="DE218" s="107">
        <v>1.2253834863843601E-2</v>
      </c>
      <c r="DF218" s="107">
        <v>1.25740032140034E-2</v>
      </c>
      <c r="DG218" s="107">
        <v>1.3144132911792001E-2</v>
      </c>
      <c r="DH218" s="107">
        <v>1.34108411871553E-2</v>
      </c>
      <c r="DI218" s="107">
        <v>1.36919491825647E-2</v>
      </c>
      <c r="DJ218" s="107">
        <v>1.4234145790527701E-2</v>
      </c>
      <c r="DK218" s="107">
        <v>1.4793452185263199E-2</v>
      </c>
      <c r="DL218" s="107">
        <v>1.5461905754064101E-2</v>
      </c>
      <c r="DM218" s="107">
        <v>1.6401177032514098E-2</v>
      </c>
      <c r="DN218" s="107">
        <v>1.64436511419754E-2</v>
      </c>
      <c r="DO218" s="107">
        <v>1.6535184941367399E-2</v>
      </c>
      <c r="DP218" s="107">
        <v>1.66426024311527E-2</v>
      </c>
      <c r="DQ218" s="107">
        <v>1.67083446670768E-2</v>
      </c>
      <c r="DR218" s="107">
        <v>1.68039244911093E-2</v>
      </c>
      <c r="DS218" s="107">
        <v>1.6923150791909501E-2</v>
      </c>
      <c r="DT218" s="107">
        <v>1.7052647897270699E-2</v>
      </c>
      <c r="DU218" s="107">
        <v>1.71769829719517E-2</v>
      </c>
      <c r="DV218" s="107">
        <v>1.7343041409060799E-2</v>
      </c>
      <c r="DW218" s="107">
        <v>1.7475290767654101E-2</v>
      </c>
      <c r="DX218" s="107">
        <v>1.76120484188554E-2</v>
      </c>
      <c r="DY218" s="107">
        <v>1.7794845142703401E-2</v>
      </c>
      <c r="DZ218" s="107">
        <v>1.79280933503707E-2</v>
      </c>
      <c r="EA218" s="107"/>
      <c r="EB218" s="107"/>
      <c r="EC218" s="107"/>
      <c r="ED218" s="107"/>
      <c r="EE218" s="107"/>
      <c r="EF218" s="107"/>
      <c r="EG218" s="107"/>
      <c r="EH218" s="107"/>
      <c r="EI218" s="107"/>
      <c r="EJ218" s="107"/>
      <c r="EK218" s="107"/>
      <c r="EL218" s="107"/>
      <c r="EM218" s="107"/>
      <c r="EN218" s="107"/>
      <c r="EO218" s="107"/>
      <c r="EP218" s="107"/>
      <c r="EQ218" s="107"/>
      <c r="ER218" s="107"/>
      <c r="ES218" s="107"/>
      <c r="ET218" s="107"/>
      <c r="EU218" s="107"/>
      <c r="EV218" s="107"/>
      <c r="EW218" s="107"/>
      <c r="EX218" s="107"/>
      <c r="EY218" s="107"/>
      <c r="EZ218" s="107"/>
      <c r="FA218" s="107"/>
      <c r="FB218" s="107"/>
      <c r="FC218" s="107"/>
      <c r="FD218" s="107"/>
      <c r="FE218" s="107"/>
      <c r="FF218" s="107"/>
      <c r="FG218" s="107"/>
      <c r="FH218" s="107"/>
      <c r="FI218" s="107"/>
      <c r="FJ218" s="107"/>
      <c r="FK218" s="107"/>
      <c r="FL218" s="107"/>
      <c r="FM218" s="107"/>
      <c r="FN218" s="107"/>
      <c r="FO218" s="107"/>
      <c r="FP218" s="107"/>
      <c r="FQ218" s="107"/>
      <c r="FR218" s="107"/>
      <c r="FS218" s="107"/>
      <c r="FT218" s="107"/>
      <c r="FU218" s="107"/>
      <c r="FV218" s="107"/>
      <c r="FW218" s="107"/>
      <c r="FX218" s="107"/>
      <c r="FY218" s="107"/>
      <c r="FZ218" s="107"/>
      <c r="GA218" s="107"/>
      <c r="GB218" s="107"/>
      <c r="GC218" s="107"/>
      <c r="GD218" s="107"/>
      <c r="GE218" s="107"/>
      <c r="GF218" s="107"/>
      <c r="GG218" s="107"/>
      <c r="GH218" s="107"/>
    </row>
    <row r="219" spans="9:284" s="29" customFormat="1">
      <c r="I219" s="12" t="s">
        <v>205</v>
      </c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07"/>
      <c r="AO219" s="107"/>
      <c r="AP219" s="107"/>
      <c r="AQ219" s="107"/>
      <c r="AR219" s="107"/>
      <c r="AS219" s="107"/>
      <c r="AT219" s="107"/>
      <c r="AU219" s="107"/>
      <c r="AV219" s="107"/>
      <c r="AW219" s="107"/>
      <c r="AX219" s="107"/>
      <c r="AY219" s="107"/>
      <c r="AZ219" s="107"/>
      <c r="BA219" s="107"/>
      <c r="BB219" s="107"/>
      <c r="BC219" s="107"/>
      <c r="BD219" s="107"/>
      <c r="BE219" s="107"/>
      <c r="BF219" s="107"/>
      <c r="BG219" s="107"/>
      <c r="BH219" s="107"/>
      <c r="BI219" s="107"/>
      <c r="BJ219" s="107"/>
      <c r="BK219" s="107"/>
      <c r="BL219" s="107"/>
      <c r="BM219" s="107"/>
      <c r="BN219" s="107"/>
      <c r="BO219" s="107"/>
      <c r="BP219" s="107"/>
      <c r="BQ219" s="107"/>
      <c r="BR219" s="107"/>
      <c r="BS219" s="107"/>
      <c r="BT219" s="107"/>
      <c r="BU219" s="107"/>
      <c r="BV219" s="107"/>
      <c r="BW219" s="107"/>
      <c r="BX219" s="107"/>
      <c r="BY219" s="107"/>
      <c r="BZ219" s="107"/>
      <c r="CA219" s="107"/>
      <c r="CB219" s="107"/>
      <c r="CC219" s="107"/>
      <c r="CD219" s="107"/>
      <c r="CE219" s="107"/>
      <c r="CF219" s="107"/>
      <c r="CG219" s="107"/>
      <c r="CH219" s="107"/>
      <c r="CI219" s="107"/>
      <c r="CJ219" s="107"/>
      <c r="CK219" s="107"/>
      <c r="CL219" s="107"/>
      <c r="CM219" s="107"/>
      <c r="CN219" s="107"/>
      <c r="CO219" s="107"/>
      <c r="CP219" s="107"/>
      <c r="CQ219" s="107"/>
      <c r="CR219" s="107"/>
      <c r="CS219" s="107"/>
      <c r="CT219" s="107"/>
      <c r="CU219" s="107">
        <v>1.1501550471869659E-2</v>
      </c>
      <c r="CV219" s="107"/>
      <c r="CW219" s="107"/>
      <c r="CX219" s="107"/>
      <c r="CY219" s="107"/>
      <c r="CZ219" s="107"/>
      <c r="DA219" s="107"/>
      <c r="DB219" s="107"/>
      <c r="DC219" s="107"/>
      <c r="DD219" s="107"/>
      <c r="DE219" s="107"/>
      <c r="DF219" s="107"/>
      <c r="DG219" s="107">
        <v>1.4264599422333379E-2</v>
      </c>
      <c r="DH219" s="107"/>
      <c r="DI219" s="107"/>
      <c r="DJ219" s="107"/>
      <c r="DK219" s="107"/>
      <c r="DL219" s="107"/>
      <c r="DM219" s="107"/>
      <c r="DN219" s="107"/>
      <c r="DO219" s="107"/>
      <c r="DP219" s="107"/>
      <c r="DQ219" s="107"/>
      <c r="DR219" s="107"/>
      <c r="DS219" s="107">
        <v>1.8127067368147686E-2</v>
      </c>
      <c r="DT219" s="107"/>
      <c r="DU219" s="107"/>
      <c r="DV219" s="107"/>
      <c r="DW219" s="107"/>
      <c r="DX219" s="107"/>
      <c r="DY219" s="107"/>
      <c r="DZ219" s="107"/>
      <c r="EA219" s="107"/>
      <c r="EB219" s="107"/>
      <c r="EC219" s="107"/>
      <c r="ED219" s="107"/>
      <c r="EE219" s="107">
        <v>2.1407958126284876E-2</v>
      </c>
      <c r="EF219" s="107"/>
      <c r="EG219" s="107"/>
      <c r="EH219" s="107"/>
      <c r="EI219" s="107"/>
      <c r="EJ219" s="107"/>
      <c r="EK219" s="107"/>
      <c r="EL219" s="107"/>
      <c r="EM219" s="107"/>
      <c r="EN219" s="107"/>
      <c r="EO219" s="107"/>
      <c r="EP219" s="107"/>
      <c r="EQ219" s="107">
        <v>2.448057067809643E-2</v>
      </c>
      <c r="ER219" s="107"/>
      <c r="ES219" s="107"/>
      <c r="ET219" s="107"/>
      <c r="EU219" s="107"/>
      <c r="EV219" s="107"/>
      <c r="EW219" s="107"/>
      <c r="EX219" s="107"/>
      <c r="EY219" s="107"/>
      <c r="EZ219" s="107"/>
      <c r="FA219" s="107"/>
      <c r="FB219" s="107"/>
      <c r="FC219" s="107">
        <v>3.0744787994141452E-2</v>
      </c>
      <c r="FD219" s="107"/>
      <c r="FE219" s="107"/>
      <c r="FF219" s="107"/>
      <c r="FG219" s="107"/>
      <c r="FH219" s="107"/>
      <c r="FI219" s="107"/>
      <c r="FJ219" s="107"/>
      <c r="FK219" s="107"/>
      <c r="FL219" s="107"/>
      <c r="FM219" s="107"/>
      <c r="FN219" s="107"/>
      <c r="FO219" s="107">
        <v>3.830725255131949E-2</v>
      </c>
      <c r="FP219" s="107"/>
      <c r="FQ219" s="107"/>
      <c r="FR219" s="107"/>
      <c r="FS219" s="107"/>
      <c r="FT219" s="107"/>
      <c r="FU219" s="107"/>
      <c r="FV219" s="107"/>
      <c r="FW219" s="107"/>
      <c r="FX219" s="107"/>
      <c r="FY219" s="107"/>
      <c r="FZ219" s="107"/>
      <c r="GA219" s="107">
        <v>4.8072660068883215E-2</v>
      </c>
      <c r="GB219" s="107"/>
      <c r="GC219" s="107"/>
      <c r="GD219" s="107"/>
      <c r="GE219" s="107"/>
      <c r="GF219" s="107"/>
      <c r="GG219" s="107"/>
      <c r="GH219" s="107"/>
      <c r="GI219" s="116"/>
      <c r="GJ219" s="116"/>
      <c r="GK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  <c r="IW219" s="116"/>
      <c r="IX219" s="116"/>
      <c r="IY219" s="116"/>
      <c r="IZ219" s="116"/>
      <c r="JA219" s="116"/>
      <c r="JB219" s="116"/>
      <c r="JC219" s="116"/>
      <c r="JD219" s="116"/>
      <c r="JE219" s="116"/>
      <c r="JF219" s="116"/>
      <c r="JG219" s="116"/>
      <c r="JH219" s="116"/>
      <c r="JI219" s="116"/>
      <c r="JJ219" s="116"/>
      <c r="JK219" s="116"/>
      <c r="JL219" s="116"/>
      <c r="JM219" s="116"/>
      <c r="JN219" s="116"/>
    </row>
    <row r="220" spans="9:284" s="29" customFormat="1">
      <c r="I220" s="13" t="s">
        <v>206</v>
      </c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7"/>
      <c r="AH220" s="107"/>
      <c r="AI220" s="107"/>
      <c r="AJ220" s="107"/>
      <c r="AK220" s="107"/>
      <c r="AL220" s="107"/>
      <c r="AM220" s="107"/>
      <c r="AN220" s="107"/>
      <c r="AO220" s="107"/>
      <c r="AP220" s="107"/>
      <c r="AQ220" s="107"/>
      <c r="AR220" s="107"/>
      <c r="AS220" s="107"/>
      <c r="AT220" s="107"/>
      <c r="AU220" s="107"/>
      <c r="AV220" s="107"/>
      <c r="AW220" s="107"/>
      <c r="AX220" s="107"/>
      <c r="AY220" s="107"/>
      <c r="AZ220" s="107"/>
      <c r="BA220" s="107"/>
      <c r="BB220" s="107"/>
      <c r="BC220" s="107"/>
      <c r="BD220" s="107"/>
      <c r="BE220" s="107"/>
      <c r="BF220" s="107"/>
      <c r="BG220" s="107"/>
      <c r="BH220" s="107"/>
      <c r="BI220" s="107"/>
      <c r="BJ220" s="107"/>
      <c r="BK220" s="107"/>
      <c r="BL220" s="107"/>
      <c r="BM220" s="107"/>
      <c r="BN220" s="107"/>
      <c r="BO220" s="107"/>
      <c r="BP220" s="107"/>
      <c r="BQ220" s="107"/>
      <c r="BR220" s="107"/>
      <c r="BS220" s="107"/>
      <c r="BT220" s="107"/>
      <c r="BU220" s="107"/>
      <c r="BV220" s="107"/>
      <c r="BW220" s="107"/>
      <c r="BX220" s="107"/>
      <c r="BY220" s="107"/>
      <c r="BZ220" s="107"/>
      <c r="CA220" s="107"/>
      <c r="CB220" s="107"/>
      <c r="CC220" s="107"/>
      <c r="CD220" s="107"/>
      <c r="CE220" s="107"/>
      <c r="CF220" s="107"/>
      <c r="CG220" s="107"/>
      <c r="CH220" s="107"/>
      <c r="CI220" s="107"/>
      <c r="CJ220" s="107"/>
      <c r="CK220" s="107"/>
      <c r="CL220" s="107"/>
      <c r="CM220" s="107"/>
      <c r="CN220" s="107"/>
      <c r="CO220" s="107"/>
      <c r="CP220" s="107"/>
      <c r="CQ220" s="107"/>
      <c r="CR220" s="107"/>
      <c r="CS220" s="107"/>
      <c r="CT220" s="107"/>
      <c r="CU220" s="107">
        <v>1.113854905062538E-2</v>
      </c>
      <c r="CV220" s="107"/>
      <c r="CW220" s="107"/>
      <c r="CX220" s="107"/>
      <c r="CY220" s="107"/>
      <c r="CZ220" s="107"/>
      <c r="DA220" s="107"/>
      <c r="DB220" s="107"/>
      <c r="DC220" s="107"/>
      <c r="DD220" s="107"/>
      <c r="DE220" s="107"/>
      <c r="DF220" s="107"/>
      <c r="DG220" s="107">
        <v>1.695257593849742E-2</v>
      </c>
      <c r="DH220" s="107"/>
      <c r="DI220" s="107"/>
      <c r="DJ220" s="107"/>
      <c r="DK220" s="107"/>
      <c r="DL220" s="107"/>
      <c r="DM220" s="107"/>
      <c r="DN220" s="107"/>
      <c r="DO220" s="107"/>
      <c r="DP220" s="107"/>
      <c r="DQ220" s="107"/>
      <c r="DR220" s="107"/>
      <c r="DS220" s="107">
        <v>1.999119975060477E-2</v>
      </c>
      <c r="DT220" s="107"/>
      <c r="DU220" s="107"/>
      <c r="DV220" s="107"/>
      <c r="DW220" s="107"/>
      <c r="DX220" s="107"/>
      <c r="DY220" s="107"/>
      <c r="DZ220" s="107"/>
      <c r="EA220" s="107"/>
      <c r="EB220" s="107"/>
      <c r="EC220" s="107"/>
      <c r="ED220" s="107"/>
      <c r="EE220" s="107">
        <v>2.5162284243317248E-2</v>
      </c>
      <c r="EF220" s="107"/>
      <c r="EG220" s="107"/>
      <c r="EH220" s="107"/>
      <c r="EI220" s="107"/>
      <c r="EJ220" s="107"/>
      <c r="EK220" s="107"/>
      <c r="EL220" s="107"/>
      <c r="EM220" s="107"/>
      <c r="EN220" s="107"/>
      <c r="EO220" s="107"/>
      <c r="EP220" s="107"/>
      <c r="EQ220" s="107">
        <v>3.3897130863758035E-2</v>
      </c>
      <c r="ER220" s="107"/>
      <c r="ES220" s="107"/>
      <c r="ET220" s="107"/>
      <c r="EU220" s="107"/>
      <c r="EV220" s="107"/>
      <c r="EW220" s="107"/>
      <c r="EX220" s="107"/>
      <c r="EY220" s="107"/>
      <c r="EZ220" s="107"/>
      <c r="FA220" s="107"/>
      <c r="FB220" s="107"/>
      <c r="FC220" s="107">
        <v>4.7904811166047438E-2</v>
      </c>
      <c r="FD220" s="107"/>
      <c r="FE220" s="107"/>
      <c r="FF220" s="107"/>
      <c r="FG220" s="107"/>
      <c r="FH220" s="107"/>
      <c r="FI220" s="107"/>
      <c r="FJ220" s="107"/>
      <c r="FK220" s="107"/>
      <c r="FL220" s="107"/>
      <c r="FM220" s="107"/>
      <c r="FN220" s="107"/>
      <c r="FO220" s="107">
        <v>6.7225650905129705E-2</v>
      </c>
      <c r="FP220" s="107"/>
      <c r="FQ220" s="107"/>
      <c r="FR220" s="107"/>
      <c r="FS220" s="107"/>
      <c r="FT220" s="107"/>
      <c r="FU220" s="107"/>
      <c r="FV220" s="107"/>
      <c r="FW220" s="107"/>
      <c r="FX220" s="107"/>
      <c r="FY220" s="107"/>
      <c r="FZ220" s="107"/>
      <c r="GA220" s="107">
        <v>9.0870158207884605E-2</v>
      </c>
      <c r="GB220" s="107"/>
      <c r="GC220" s="107"/>
      <c r="GD220" s="107"/>
      <c r="GE220" s="107"/>
      <c r="GF220" s="107"/>
      <c r="GG220" s="107"/>
      <c r="GH220" s="107"/>
      <c r="GI220" s="117"/>
      <c r="GJ220" s="117"/>
      <c r="GK220" s="117"/>
      <c r="GL220" s="117"/>
      <c r="GM220" s="117"/>
      <c r="GN220" s="117"/>
      <c r="GO220" s="117"/>
      <c r="GP220" s="117"/>
      <c r="GQ220" s="117"/>
      <c r="GR220" s="117"/>
      <c r="GS220" s="117"/>
      <c r="GT220" s="117"/>
      <c r="GU220" s="117"/>
      <c r="GV220" s="117"/>
      <c r="GW220" s="117"/>
      <c r="GX220" s="117"/>
      <c r="GY220" s="117"/>
      <c r="GZ220" s="117"/>
      <c r="HA220" s="117"/>
      <c r="HB220" s="117"/>
      <c r="HC220" s="117"/>
      <c r="HD220" s="117"/>
      <c r="HE220" s="117"/>
      <c r="HF220" s="117"/>
      <c r="HG220" s="117"/>
      <c r="HH220" s="117"/>
      <c r="HI220" s="117"/>
      <c r="HJ220" s="117"/>
      <c r="HK220" s="117"/>
      <c r="HL220" s="117"/>
      <c r="HM220" s="117"/>
      <c r="HN220" s="117"/>
      <c r="HO220" s="117"/>
      <c r="HP220" s="117"/>
      <c r="HQ220" s="117"/>
      <c r="HR220" s="117"/>
      <c r="HS220" s="117"/>
      <c r="HT220" s="117"/>
      <c r="HU220" s="117"/>
      <c r="HV220" s="117"/>
      <c r="HW220" s="117"/>
      <c r="HX220" s="117"/>
      <c r="HY220" s="117"/>
      <c r="HZ220" s="117"/>
      <c r="IA220" s="117"/>
      <c r="IB220" s="117"/>
      <c r="IC220" s="117"/>
      <c r="ID220" s="117"/>
      <c r="IE220" s="117"/>
      <c r="IF220" s="117"/>
      <c r="IG220" s="117"/>
      <c r="IH220" s="117"/>
      <c r="II220" s="117"/>
      <c r="IJ220" s="117"/>
      <c r="IK220" s="117"/>
      <c r="IL220" s="117"/>
      <c r="IM220" s="117"/>
      <c r="IN220" s="117"/>
      <c r="IO220" s="117"/>
      <c r="IP220" s="117"/>
      <c r="IQ220" s="117"/>
      <c r="IR220" s="117"/>
      <c r="IS220" s="117"/>
      <c r="IT220" s="117"/>
      <c r="IU220" s="117"/>
      <c r="IV220" s="117"/>
      <c r="IW220" s="117"/>
      <c r="IX220" s="117"/>
      <c r="IY220" s="117"/>
      <c r="IZ220" s="117"/>
      <c r="JA220" s="117"/>
      <c r="JB220" s="117"/>
      <c r="JC220" s="117"/>
      <c r="JD220" s="117"/>
      <c r="JE220" s="117"/>
      <c r="JF220" s="117"/>
      <c r="JG220" s="117"/>
      <c r="JH220" s="117"/>
      <c r="JI220" s="117"/>
      <c r="JJ220" s="117"/>
      <c r="JK220" s="117"/>
      <c r="JL220" s="117"/>
      <c r="JM220" s="117"/>
      <c r="JN220" s="117"/>
      <c r="JO220" s="117"/>
      <c r="JP220" s="117"/>
      <c r="JQ220" s="117"/>
      <c r="JR220" s="117"/>
      <c r="JS220" s="117"/>
      <c r="JT220" s="116"/>
      <c r="JU220" s="116"/>
      <c r="JV220" s="116"/>
      <c r="JW220" s="116"/>
    </row>
    <row r="221" spans="9:284" s="29" customFormat="1">
      <c r="I221"/>
      <c r="CU221" s="71"/>
    </row>
    <row r="222" spans="9:284" s="29" customFormat="1">
      <c r="I222" s="52" t="s">
        <v>336</v>
      </c>
    </row>
    <row r="223" spans="9:284" s="29" customFormat="1">
      <c r="I223" s="14"/>
      <c r="J223" s="106">
        <v>43496</v>
      </c>
      <c r="K223" s="106">
        <v>43524</v>
      </c>
      <c r="L223" s="106">
        <v>43555</v>
      </c>
      <c r="M223" s="106">
        <v>43585</v>
      </c>
      <c r="N223" s="106">
        <v>43616</v>
      </c>
      <c r="O223" s="106">
        <v>43646</v>
      </c>
      <c r="P223" s="106">
        <v>43677</v>
      </c>
      <c r="Q223" s="106">
        <v>43708</v>
      </c>
      <c r="R223" s="106">
        <v>43738</v>
      </c>
      <c r="S223" s="106">
        <v>43769</v>
      </c>
      <c r="T223" s="106">
        <v>43799</v>
      </c>
      <c r="U223" s="106">
        <v>43830</v>
      </c>
      <c r="V223" s="106">
        <v>43861</v>
      </c>
      <c r="W223" s="106">
        <v>43890</v>
      </c>
      <c r="X223" s="106">
        <v>43921</v>
      </c>
      <c r="Y223" s="106">
        <v>43951</v>
      </c>
      <c r="Z223" s="106">
        <v>43982</v>
      </c>
      <c r="AA223" s="106">
        <v>44012</v>
      </c>
      <c r="AB223" s="106">
        <v>44043</v>
      </c>
      <c r="AC223" s="106">
        <v>44074</v>
      </c>
      <c r="AD223" s="106">
        <v>44104</v>
      </c>
      <c r="AE223" s="106">
        <v>44135</v>
      </c>
      <c r="AF223" s="106">
        <v>44165</v>
      </c>
      <c r="AG223" s="106">
        <v>44196</v>
      </c>
      <c r="AH223" s="106">
        <v>44227</v>
      </c>
      <c r="AI223" s="106">
        <v>44255</v>
      </c>
      <c r="AJ223" s="106">
        <v>44286</v>
      </c>
      <c r="AK223" s="106">
        <v>44316</v>
      </c>
      <c r="AL223" s="106">
        <v>44347</v>
      </c>
      <c r="AM223" s="106">
        <v>44377</v>
      </c>
      <c r="AN223" s="106">
        <v>44408</v>
      </c>
      <c r="AO223" s="106">
        <v>44439</v>
      </c>
      <c r="AP223" s="106">
        <v>44469</v>
      </c>
      <c r="AQ223" s="106">
        <v>44500</v>
      </c>
      <c r="AR223" s="106">
        <v>44530</v>
      </c>
      <c r="AS223" s="106">
        <v>44561</v>
      </c>
      <c r="AT223" s="106">
        <v>44592</v>
      </c>
      <c r="AU223" s="106">
        <v>44620</v>
      </c>
      <c r="AV223" s="106">
        <v>44651</v>
      </c>
      <c r="AW223" s="106">
        <v>44681</v>
      </c>
      <c r="AX223" s="106">
        <v>44712</v>
      </c>
      <c r="AY223" s="106">
        <v>44742</v>
      </c>
      <c r="AZ223" s="106">
        <v>44773</v>
      </c>
      <c r="BA223" s="106">
        <v>44804</v>
      </c>
      <c r="BB223" s="106">
        <v>44834</v>
      </c>
      <c r="BC223" s="106">
        <v>44865</v>
      </c>
      <c r="BD223" s="106">
        <v>44895</v>
      </c>
      <c r="BE223" s="106">
        <v>44926</v>
      </c>
      <c r="BF223" s="106">
        <v>44957</v>
      </c>
      <c r="BG223" s="106">
        <v>44985</v>
      </c>
      <c r="BH223" s="106">
        <v>45016</v>
      </c>
      <c r="BI223" s="108">
        <v>45046</v>
      </c>
      <c r="BJ223" s="108">
        <v>45077</v>
      </c>
      <c r="BK223" s="108">
        <v>45107</v>
      </c>
      <c r="BL223" s="108">
        <v>45138</v>
      </c>
      <c r="BM223" s="108">
        <v>45169</v>
      </c>
      <c r="BN223" s="108">
        <v>45199</v>
      </c>
      <c r="BO223" s="108">
        <v>45230</v>
      </c>
      <c r="BP223" s="108">
        <v>45260</v>
      </c>
      <c r="BQ223" s="108">
        <v>45291</v>
      </c>
      <c r="BR223" s="108">
        <v>45322</v>
      </c>
      <c r="BS223" s="108">
        <v>45351</v>
      </c>
      <c r="BT223" s="108">
        <v>45382</v>
      </c>
      <c r="BU223" s="108">
        <v>45412</v>
      </c>
      <c r="BV223" s="106">
        <v>45443</v>
      </c>
      <c r="BW223" s="106">
        <v>45473</v>
      </c>
      <c r="BX223" s="106">
        <v>45504</v>
      </c>
      <c r="BY223" s="106">
        <v>45535</v>
      </c>
      <c r="BZ223" s="106">
        <v>45565</v>
      </c>
      <c r="CA223" s="106">
        <v>45596</v>
      </c>
      <c r="CB223" s="106">
        <v>45626</v>
      </c>
      <c r="CC223" s="106">
        <v>45657</v>
      </c>
      <c r="CD223" s="106">
        <v>45688</v>
      </c>
      <c r="CE223" s="106">
        <v>45716</v>
      </c>
      <c r="CF223" s="106">
        <v>45747</v>
      </c>
      <c r="CG223" s="106">
        <v>45777</v>
      </c>
      <c r="CH223" s="106">
        <v>45808</v>
      </c>
      <c r="CI223" s="106">
        <v>45838</v>
      </c>
      <c r="CJ223" s="106">
        <v>45869</v>
      </c>
      <c r="CK223" s="106">
        <v>45900</v>
      </c>
      <c r="CL223" s="106">
        <v>45930</v>
      </c>
      <c r="CM223" s="106">
        <v>45961</v>
      </c>
      <c r="CN223" s="106">
        <v>45991</v>
      </c>
      <c r="CO223" s="106">
        <v>46022</v>
      </c>
      <c r="CP223" s="106">
        <v>46053</v>
      </c>
      <c r="CQ223" s="106">
        <v>46081</v>
      </c>
      <c r="CR223" s="106">
        <v>46112</v>
      </c>
      <c r="CS223" s="106">
        <v>46142</v>
      </c>
      <c r="CT223" s="106">
        <v>46173</v>
      </c>
      <c r="CU223" s="106">
        <v>46203</v>
      </c>
      <c r="CV223" s="106">
        <v>46234</v>
      </c>
      <c r="CW223" s="106">
        <v>46265</v>
      </c>
      <c r="CX223" s="106">
        <v>46295</v>
      </c>
      <c r="CY223" s="106">
        <v>46326</v>
      </c>
      <c r="CZ223" s="106">
        <v>46356</v>
      </c>
      <c r="DA223" s="106">
        <v>46387</v>
      </c>
      <c r="DB223" s="106">
        <v>46418</v>
      </c>
      <c r="DC223" s="106">
        <v>46446</v>
      </c>
      <c r="DD223" s="106">
        <v>46477</v>
      </c>
      <c r="DE223" s="106">
        <v>46507</v>
      </c>
      <c r="DF223" s="106">
        <v>46538</v>
      </c>
      <c r="DG223" s="106">
        <v>46568</v>
      </c>
      <c r="DH223" s="106">
        <v>46599</v>
      </c>
      <c r="DI223" s="106">
        <v>46630</v>
      </c>
      <c r="DJ223" s="106">
        <v>46660</v>
      </c>
      <c r="DK223" s="106">
        <v>46691</v>
      </c>
      <c r="DL223" s="106">
        <v>46721</v>
      </c>
      <c r="DM223" s="106">
        <v>46752</v>
      </c>
      <c r="DN223" s="106">
        <v>46783</v>
      </c>
      <c r="DO223" s="106">
        <v>46812</v>
      </c>
      <c r="DP223" s="106">
        <v>46843</v>
      </c>
      <c r="DQ223" s="106">
        <v>46873</v>
      </c>
      <c r="DR223" s="106">
        <v>46904</v>
      </c>
      <c r="DS223" s="106">
        <v>46934</v>
      </c>
      <c r="DT223" s="106">
        <v>46965</v>
      </c>
      <c r="DU223" s="106">
        <v>46996</v>
      </c>
      <c r="DV223" s="106">
        <v>47026</v>
      </c>
      <c r="DW223" s="106">
        <v>47057</v>
      </c>
      <c r="DX223" s="106">
        <v>47087</v>
      </c>
      <c r="DY223" s="106">
        <v>47118</v>
      </c>
      <c r="DZ223" s="106">
        <v>47149</v>
      </c>
      <c r="EA223" s="106">
        <v>47177</v>
      </c>
      <c r="EB223" s="106">
        <v>47208</v>
      </c>
      <c r="EC223" s="106">
        <v>47238</v>
      </c>
      <c r="ED223" s="106">
        <v>47269</v>
      </c>
      <c r="EE223" s="106">
        <v>47299</v>
      </c>
      <c r="EF223" s="106">
        <v>47330</v>
      </c>
      <c r="EG223" s="106">
        <v>47361</v>
      </c>
      <c r="EH223" s="106">
        <v>47391</v>
      </c>
      <c r="EI223" s="106">
        <v>47422</v>
      </c>
      <c r="EJ223" s="106">
        <v>47452</v>
      </c>
      <c r="EK223" s="106">
        <v>47483</v>
      </c>
      <c r="EL223" s="101"/>
    </row>
    <row r="224" spans="9:284" s="29" customFormat="1">
      <c r="I224" s="12" t="s">
        <v>213</v>
      </c>
      <c r="J224" s="9">
        <v>182.39639899865199</v>
      </c>
      <c r="K224" s="9">
        <v>181.00969305331199</v>
      </c>
      <c r="L224" s="9">
        <v>180.78430868827999</v>
      </c>
      <c r="M224" s="9">
        <v>178.81211335650701</v>
      </c>
      <c r="N224" s="9">
        <v>178.874416653558</v>
      </c>
      <c r="O224" s="9">
        <v>178.93887682283599</v>
      </c>
      <c r="P224" s="9">
        <v>178.0096163428</v>
      </c>
      <c r="Q224" s="9">
        <v>178.16280563102001</v>
      </c>
      <c r="R224" s="9">
        <v>174.08437048431401</v>
      </c>
      <c r="S224" s="9">
        <v>176.12680526170499</v>
      </c>
      <c r="T224" s="9">
        <v>176.85679845708799</v>
      </c>
      <c r="U224" s="9">
        <v>175.68812344139599</v>
      </c>
      <c r="V224" s="9">
        <v>176.06255229095899</v>
      </c>
      <c r="W224" s="9">
        <v>175.12259165474001</v>
      </c>
      <c r="X224" s="9">
        <v>174.08618914546301</v>
      </c>
      <c r="Y224" s="9">
        <v>179.02112676056299</v>
      </c>
      <c r="Z224" s="9">
        <v>178.334092006345</v>
      </c>
      <c r="AA224" s="9">
        <v>179.21436142024399</v>
      </c>
      <c r="AB224" s="9">
        <v>178.350762195122</v>
      </c>
      <c r="AC224" s="9">
        <v>174.77524160732401</v>
      </c>
      <c r="AD224" s="9">
        <v>174.98606212310801</v>
      </c>
      <c r="AE224" s="9">
        <v>176.24187869150401</v>
      </c>
      <c r="AF224" s="9">
        <v>174.40026820593599</v>
      </c>
      <c r="AG224" s="9">
        <v>175.43753888696901</v>
      </c>
      <c r="AH224" s="9">
        <v>174.32263747997899</v>
      </c>
      <c r="AI224" s="9">
        <v>174.85083539070999</v>
      </c>
      <c r="AJ224" s="9">
        <v>172.36708860759501</v>
      </c>
      <c r="AK224" s="9">
        <v>173.317256565874</v>
      </c>
      <c r="AL224" s="9">
        <v>173.94886418096399</v>
      </c>
      <c r="AM224" s="9">
        <v>175.99166077738499</v>
      </c>
      <c r="AN224" s="9">
        <v>165.38948668195499</v>
      </c>
      <c r="AO224" s="9">
        <v>166.262183997915</v>
      </c>
      <c r="AP224" s="9">
        <v>159.77762569097101</v>
      </c>
      <c r="AQ224" s="9">
        <v>170.04914332615201</v>
      </c>
      <c r="AR224" s="9">
        <v>163.70984175645799</v>
      </c>
      <c r="AS224" s="9">
        <v>161.75462399257799</v>
      </c>
      <c r="AT224" s="9">
        <v>170.113069876438</v>
      </c>
      <c r="AU224" s="9">
        <v>166.724006927761</v>
      </c>
      <c r="AV224" s="9">
        <v>190.686093177456</v>
      </c>
      <c r="AW224" s="9">
        <v>127.162955533266</v>
      </c>
      <c r="AX224" s="9">
        <v>141.99314713504199</v>
      </c>
      <c r="AY224" s="9">
        <v>144.960262939713</v>
      </c>
      <c r="AZ224" s="9">
        <v>136.97591551905199</v>
      </c>
      <c r="BA224" s="9">
        <v>127.054999467575</v>
      </c>
      <c r="BB224" s="9">
        <v>129.804228660924</v>
      </c>
      <c r="BC224" s="9">
        <v>136.72699849170399</v>
      </c>
      <c r="BD224" s="9">
        <v>129.96100049366501</v>
      </c>
      <c r="BE224" s="9">
        <v>128.136913275257</v>
      </c>
      <c r="BF224" s="9">
        <v>135.76913195081701</v>
      </c>
      <c r="BG224" s="9">
        <v>136.21219721943501</v>
      </c>
      <c r="BH224" s="9">
        <v>123.86228024697201</v>
      </c>
      <c r="BI224" s="9">
        <v>129.51407318053899</v>
      </c>
      <c r="BJ224" s="9">
        <v>131.15370496617501</v>
      </c>
      <c r="BK224" s="9">
        <v>134.83052398524001</v>
      </c>
      <c r="BL224" s="9">
        <v>118.649545707399</v>
      </c>
      <c r="BM224" s="9">
        <v>120.57896754408399</v>
      </c>
      <c r="BN224" s="9">
        <v>111.43620963472701</v>
      </c>
      <c r="BO224" s="9">
        <v>113.51934743818499</v>
      </c>
      <c r="BP224" s="9">
        <v>109.300493077944</v>
      </c>
      <c r="BQ224" s="9">
        <v>89.024188624301303</v>
      </c>
      <c r="BR224" s="9">
        <v>149.880030640504</v>
      </c>
      <c r="BS224" s="9">
        <v>142.77437117607101</v>
      </c>
      <c r="BT224" s="9">
        <v>140.01308263356501</v>
      </c>
      <c r="BU224" s="9">
        <v>140.69419476920999</v>
      </c>
      <c r="BV224" s="9">
        <v>144.15896658538199</v>
      </c>
      <c r="BW224" s="9">
        <v>142.26398210290799</v>
      </c>
      <c r="BX224" s="9">
        <v>141.792674950948</v>
      </c>
      <c r="BY224" s="9">
        <v>140.62939082544199</v>
      </c>
      <c r="BZ224" s="9">
        <v>137.45481142275699</v>
      </c>
      <c r="CA224" s="9">
        <v>143.52048494983299</v>
      </c>
      <c r="CB224" s="9">
        <v>140.254304887313</v>
      </c>
      <c r="CC224" s="9">
        <v>134.80191984304901</v>
      </c>
      <c r="CD224" s="9">
        <v>143.73289627417901</v>
      </c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</row>
    <row r="225" spans="2:142" s="29" customFormat="1" ht="15.75">
      <c r="I225" t="s">
        <v>337</v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109">
        <v>145</v>
      </c>
      <c r="BG225" s="109">
        <v>145</v>
      </c>
      <c r="BH225" s="109">
        <v>145</v>
      </c>
      <c r="BI225" s="109">
        <v>145</v>
      </c>
      <c r="BJ225" s="109">
        <v>145</v>
      </c>
      <c r="BK225" s="109">
        <v>145</v>
      </c>
      <c r="BL225" s="109">
        <v>145</v>
      </c>
      <c r="BM225" s="109">
        <v>145</v>
      </c>
      <c r="BN225" s="109">
        <v>145</v>
      </c>
      <c r="BO225" s="109">
        <v>145</v>
      </c>
      <c r="BP225" s="109">
        <v>145</v>
      </c>
      <c r="BQ225" s="109">
        <v>133.9</v>
      </c>
      <c r="BR225" s="109">
        <v>133.9</v>
      </c>
      <c r="BS225" s="109">
        <v>133.9</v>
      </c>
      <c r="BT225" s="109">
        <v>133.9</v>
      </c>
      <c r="BU225" s="109">
        <v>133.9</v>
      </c>
      <c r="BV225" s="109">
        <v>133.9</v>
      </c>
      <c r="BW225" s="109">
        <v>133.9</v>
      </c>
      <c r="BX225" s="109">
        <v>133.9</v>
      </c>
      <c r="BY225" s="109">
        <v>133.9</v>
      </c>
      <c r="BZ225" s="109">
        <v>133.9</v>
      </c>
      <c r="CA225" s="109">
        <v>133.9</v>
      </c>
      <c r="CB225" s="109">
        <v>133.9</v>
      </c>
      <c r="CC225" s="109">
        <v>133.9</v>
      </c>
      <c r="CD225" s="109">
        <v>112.6</v>
      </c>
      <c r="CE225" s="109">
        <v>112.6</v>
      </c>
      <c r="CF225" s="109">
        <v>112.6</v>
      </c>
      <c r="CG225" s="109">
        <v>112.6</v>
      </c>
      <c r="CH225" s="109">
        <v>112.6</v>
      </c>
      <c r="CI225" s="109">
        <v>112.6</v>
      </c>
      <c r="CJ225" s="109">
        <v>112.6</v>
      </c>
      <c r="CK225" s="109">
        <v>112.6</v>
      </c>
      <c r="CL225" s="109">
        <v>112.6</v>
      </c>
      <c r="CM225" s="109">
        <v>112.6</v>
      </c>
      <c r="CN225" s="109">
        <v>112.6</v>
      </c>
      <c r="CO225" s="109">
        <v>112.6</v>
      </c>
      <c r="CP225" s="109">
        <v>84.5</v>
      </c>
      <c r="CQ225" s="109">
        <v>84.5</v>
      </c>
      <c r="CR225" s="109">
        <v>84.5</v>
      </c>
      <c r="CS225" s="109">
        <v>84.5</v>
      </c>
      <c r="CT225" s="109">
        <v>84.5</v>
      </c>
      <c r="CU225" s="109">
        <v>84.5</v>
      </c>
      <c r="CV225" s="109">
        <v>84.5</v>
      </c>
      <c r="CW225" s="109">
        <v>84.5</v>
      </c>
      <c r="CX225" s="109">
        <v>84.5</v>
      </c>
      <c r="CY225" s="109">
        <v>84.5</v>
      </c>
      <c r="CZ225" s="109">
        <v>84.5</v>
      </c>
      <c r="DA225" s="109">
        <v>84.5</v>
      </c>
      <c r="DB225" s="109">
        <v>63.3</v>
      </c>
      <c r="DC225" s="109">
        <v>63.3</v>
      </c>
      <c r="DD225" s="109">
        <v>63.3</v>
      </c>
      <c r="DE225" s="109">
        <v>63.3</v>
      </c>
      <c r="DF225" s="109">
        <v>63.3</v>
      </c>
      <c r="DG225" s="109">
        <v>63.3</v>
      </c>
      <c r="DH225" s="109">
        <v>63.3</v>
      </c>
      <c r="DI225" s="109">
        <v>63.3</v>
      </c>
      <c r="DJ225" s="109">
        <v>63.3</v>
      </c>
      <c r="DK225" s="109">
        <v>63.3</v>
      </c>
      <c r="DL225" s="109">
        <v>63.3</v>
      </c>
      <c r="DM225" s="109">
        <v>63.3</v>
      </c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</row>
    <row r="226" spans="2:142" s="29" customFormat="1" ht="15.75">
      <c r="I226" s="29" t="s">
        <v>338</v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109">
        <v>145</v>
      </c>
      <c r="BG226" s="109">
        <v>145</v>
      </c>
      <c r="BH226" s="109">
        <v>145</v>
      </c>
      <c r="BI226" s="109">
        <v>145</v>
      </c>
      <c r="BJ226" s="109">
        <v>145</v>
      </c>
      <c r="BK226" s="109">
        <v>145</v>
      </c>
      <c r="BL226" s="109">
        <v>145</v>
      </c>
      <c r="BM226" s="109">
        <v>145</v>
      </c>
      <c r="BN226" s="109">
        <v>145</v>
      </c>
      <c r="BO226" s="109">
        <v>145</v>
      </c>
      <c r="BP226" s="109">
        <v>145</v>
      </c>
      <c r="BQ226" s="109">
        <v>133.9</v>
      </c>
      <c r="BR226" s="109">
        <v>133.9</v>
      </c>
      <c r="BS226" s="109">
        <v>133.9</v>
      </c>
      <c r="BT226" s="109">
        <v>133.9</v>
      </c>
      <c r="BU226" s="109">
        <v>133.9</v>
      </c>
      <c r="BV226" s="109">
        <v>133.9</v>
      </c>
      <c r="BW226" s="109">
        <v>133.9</v>
      </c>
      <c r="BX226" s="109">
        <v>133.9</v>
      </c>
      <c r="BY226" s="109">
        <v>133.9</v>
      </c>
      <c r="BZ226" s="109">
        <v>133.9</v>
      </c>
      <c r="CA226" s="109">
        <v>133.9</v>
      </c>
      <c r="CB226" s="109">
        <v>133.9</v>
      </c>
      <c r="CC226" s="109">
        <v>133.9</v>
      </c>
      <c r="CD226" s="109">
        <v>112.6</v>
      </c>
      <c r="CE226" s="109">
        <v>112.6</v>
      </c>
      <c r="CF226" s="109">
        <v>112.6</v>
      </c>
      <c r="CG226" s="109">
        <v>112.6</v>
      </c>
      <c r="CH226" s="109">
        <v>112.6</v>
      </c>
      <c r="CI226" s="109">
        <v>112.6</v>
      </c>
      <c r="CJ226" s="109">
        <v>112.6</v>
      </c>
      <c r="CK226" s="109">
        <v>112.6</v>
      </c>
      <c r="CL226" s="109">
        <v>112.6</v>
      </c>
      <c r="CM226" s="109">
        <v>112.6</v>
      </c>
      <c r="CN226" s="109">
        <v>112.6</v>
      </c>
      <c r="CO226" s="109">
        <v>112.6</v>
      </c>
      <c r="CP226" s="110">
        <v>108</v>
      </c>
      <c r="CQ226" s="110">
        <v>108</v>
      </c>
      <c r="CR226" s="110">
        <v>108</v>
      </c>
      <c r="CS226" s="110">
        <v>108</v>
      </c>
      <c r="CT226" s="110">
        <v>108</v>
      </c>
      <c r="CU226" s="110">
        <v>108</v>
      </c>
      <c r="CV226" s="110">
        <v>108</v>
      </c>
      <c r="CW226" s="110">
        <v>108</v>
      </c>
      <c r="CX226" s="110">
        <v>108</v>
      </c>
      <c r="CY226" s="110">
        <v>108</v>
      </c>
      <c r="CZ226" s="110">
        <v>108</v>
      </c>
      <c r="DA226" s="110">
        <v>108</v>
      </c>
      <c r="DB226" s="110">
        <v>103</v>
      </c>
      <c r="DC226" s="110">
        <v>103</v>
      </c>
      <c r="DD226" s="110">
        <v>103</v>
      </c>
      <c r="DE226" s="110">
        <v>103</v>
      </c>
      <c r="DF226" s="110">
        <v>103</v>
      </c>
      <c r="DG226" s="110">
        <v>103</v>
      </c>
      <c r="DH226" s="110">
        <v>103</v>
      </c>
      <c r="DI226" s="110">
        <v>103</v>
      </c>
      <c r="DJ226" s="110">
        <v>103</v>
      </c>
      <c r="DK226" s="110">
        <v>103</v>
      </c>
      <c r="DL226" s="110">
        <v>103</v>
      </c>
      <c r="DM226" s="110">
        <v>103</v>
      </c>
      <c r="DN226" s="110">
        <v>76</v>
      </c>
      <c r="DO226" s="110">
        <v>76</v>
      </c>
      <c r="DP226" s="110">
        <v>76</v>
      </c>
      <c r="DQ226" s="110">
        <v>76</v>
      </c>
      <c r="DR226" s="110">
        <v>76</v>
      </c>
      <c r="DS226" s="110">
        <v>76</v>
      </c>
      <c r="DT226" s="110">
        <v>76</v>
      </c>
      <c r="DU226" s="110">
        <v>76</v>
      </c>
      <c r="DV226" s="110">
        <v>76</v>
      </c>
      <c r="DW226" s="110">
        <v>76</v>
      </c>
      <c r="DX226" s="110">
        <v>76</v>
      </c>
      <c r="DY226" s="110">
        <v>76</v>
      </c>
      <c r="DZ226" s="110">
        <v>65</v>
      </c>
      <c r="EA226" s="110">
        <v>65</v>
      </c>
      <c r="EB226" s="110">
        <v>65</v>
      </c>
      <c r="EC226" s="110">
        <v>65</v>
      </c>
      <c r="ED226" s="110">
        <v>65</v>
      </c>
      <c r="EE226" s="110">
        <v>65</v>
      </c>
      <c r="EF226" s="110">
        <v>65</v>
      </c>
      <c r="EG226" s="110">
        <v>65</v>
      </c>
      <c r="EH226" s="110">
        <v>65</v>
      </c>
      <c r="EI226" s="110">
        <v>65</v>
      </c>
      <c r="EJ226" s="110">
        <v>65</v>
      </c>
      <c r="EK226" s="110">
        <v>65</v>
      </c>
    </row>
    <row r="227" spans="2:142" s="29" customFormat="1" ht="15.75"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 s="111"/>
      <c r="BG227" s="111"/>
      <c r="BH227" s="111"/>
      <c r="BI227" s="111"/>
      <c r="BJ227" s="111"/>
      <c r="BK227" s="111"/>
      <c r="BL227" s="111"/>
      <c r="BM227" s="111"/>
      <c r="BN227" s="111"/>
      <c r="BO227" s="111"/>
      <c r="BP227" s="111"/>
      <c r="BQ227" s="111"/>
      <c r="BR227" s="111"/>
      <c r="BS227" s="111"/>
      <c r="BT227" s="111"/>
      <c r="BU227" s="111"/>
      <c r="BV227" s="111"/>
      <c r="BW227" s="111"/>
      <c r="BX227" s="111"/>
      <c r="BY227" s="111"/>
      <c r="BZ227" s="111"/>
      <c r="CA227" s="111"/>
      <c r="CB227" s="111"/>
      <c r="CC227" s="111"/>
      <c r="CD227" s="111"/>
      <c r="CE227" s="111"/>
      <c r="CF227" s="111"/>
      <c r="CG227" s="111"/>
      <c r="CH227" s="111"/>
      <c r="CI227" s="111"/>
      <c r="CJ227" s="111"/>
      <c r="CK227" s="111"/>
      <c r="CL227" s="111"/>
      <c r="CM227" s="111"/>
      <c r="CN227" s="111"/>
      <c r="CO227" s="111"/>
      <c r="CP227" s="112"/>
      <c r="CQ227" s="112"/>
      <c r="CR227" s="112"/>
      <c r="CS227" s="112"/>
      <c r="CT227" s="112"/>
      <c r="CU227" s="112"/>
      <c r="CV227" s="112"/>
      <c r="CW227" s="112"/>
      <c r="CX227" s="112"/>
      <c r="CY227" s="112"/>
      <c r="CZ227" s="112"/>
      <c r="DA227" s="112"/>
      <c r="DB227" s="112"/>
      <c r="DC227" s="112"/>
      <c r="DD227" s="112"/>
      <c r="DE227" s="112"/>
      <c r="DF227" s="112"/>
      <c r="DG227" s="112"/>
      <c r="DH227" s="112"/>
      <c r="DI227" s="112"/>
      <c r="DJ227" s="112"/>
      <c r="DK227" s="112"/>
      <c r="DL227" s="112"/>
      <c r="DM227" s="112"/>
      <c r="DN227" s="112"/>
      <c r="DO227" s="112"/>
      <c r="DP227" s="112"/>
      <c r="DQ227" s="112"/>
      <c r="DR227" s="112"/>
      <c r="DS227" s="112"/>
      <c r="DT227" s="112"/>
      <c r="DU227" s="112"/>
      <c r="DV227" s="112"/>
      <c r="DW227" s="112"/>
      <c r="DX227" s="112"/>
      <c r="DY227" s="112"/>
      <c r="DZ227" s="112"/>
      <c r="EA227" s="112"/>
      <c r="EB227" s="112"/>
      <c r="EC227" s="112"/>
      <c r="ED227" s="112"/>
      <c r="EE227" s="112"/>
      <c r="EF227" s="112"/>
      <c r="EG227" s="112"/>
      <c r="EH227" s="112"/>
      <c r="EI227" s="112"/>
      <c r="EJ227" s="112"/>
      <c r="EK227" s="112"/>
    </row>
    <row r="228" spans="2:142" s="29" customFormat="1" ht="15.75"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 s="111"/>
      <c r="BG228" s="111"/>
      <c r="BH228" s="111"/>
      <c r="BI228" s="111"/>
      <c r="BJ228" s="111"/>
      <c r="BK228" s="111"/>
      <c r="BL228" s="111"/>
      <c r="BM228" s="111"/>
      <c r="BN228" s="111"/>
      <c r="BO228" s="111"/>
      <c r="BP228" s="111"/>
      <c r="BQ228" s="111"/>
      <c r="BR228" s="111"/>
      <c r="BS228" s="111"/>
      <c r="BT228" s="111"/>
      <c r="BU228" s="111"/>
      <c r="BV228" s="111"/>
      <c r="BW228" s="111"/>
      <c r="BX228" s="111"/>
      <c r="BY228" s="111"/>
      <c r="BZ228" s="111"/>
      <c r="CA228" s="111"/>
      <c r="CB228" s="111"/>
      <c r="CC228" s="111"/>
      <c r="CD228" s="111"/>
      <c r="CE228" s="111"/>
      <c r="CF228" s="111"/>
      <c r="CG228" s="111"/>
      <c r="CH228" s="111"/>
      <c r="CI228" s="111"/>
      <c r="CJ228" s="111"/>
      <c r="CK228" s="111"/>
      <c r="CL228" s="111"/>
      <c r="CM228" s="111"/>
      <c r="CN228" s="111"/>
      <c r="CO228" s="111"/>
      <c r="CP228" s="112"/>
      <c r="CQ228" s="112"/>
      <c r="CR228" s="112"/>
      <c r="CS228" s="112"/>
      <c r="CT228" s="112"/>
      <c r="CU228" s="112"/>
      <c r="CV228" s="112"/>
      <c r="CW228" s="112"/>
      <c r="CX228" s="112"/>
      <c r="CY228" s="112"/>
      <c r="CZ228" s="112"/>
      <c r="DA228" s="112"/>
      <c r="DB228" s="112"/>
      <c r="DC228" s="112"/>
      <c r="DD228" s="112"/>
      <c r="DE228" s="112"/>
      <c r="DF228" s="112"/>
      <c r="DG228" s="112"/>
      <c r="DH228" s="112"/>
      <c r="DI228" s="112"/>
      <c r="DJ228" s="112"/>
      <c r="DK228" s="112"/>
      <c r="DL228" s="112"/>
      <c r="DM228" s="112"/>
      <c r="DN228" s="112"/>
      <c r="DO228" s="112"/>
      <c r="DP228" s="112"/>
      <c r="DQ228" s="112"/>
      <c r="DR228" s="112"/>
      <c r="DS228" s="112"/>
      <c r="DT228" s="112"/>
      <c r="DU228" s="112"/>
      <c r="DV228" s="112"/>
      <c r="DW228" s="112"/>
      <c r="DX228" s="112"/>
      <c r="DY228" s="112"/>
      <c r="DZ228" s="112"/>
      <c r="EA228" s="112"/>
      <c r="EB228" s="112"/>
      <c r="EC228" s="112"/>
      <c r="ED228" s="112"/>
      <c r="EE228" s="112"/>
      <c r="EF228" s="112"/>
      <c r="EG228" s="112"/>
      <c r="EH228" s="112"/>
      <c r="EI228" s="112"/>
      <c r="EJ228" s="112"/>
      <c r="EK228" s="112"/>
    </row>
    <row r="229" spans="2:142" s="29" customFormat="1">
      <c r="I229" s="52" t="s">
        <v>339</v>
      </c>
    </row>
    <row r="230" spans="2:142" s="29" customFormat="1">
      <c r="I230" s="14"/>
      <c r="J230" s="100">
        <v>43496</v>
      </c>
      <c r="K230" s="100">
        <v>43524</v>
      </c>
      <c r="L230" s="100">
        <v>43555</v>
      </c>
      <c r="M230" s="100">
        <v>43585</v>
      </c>
      <c r="N230" s="100">
        <v>43616</v>
      </c>
      <c r="O230" s="100">
        <v>43646</v>
      </c>
      <c r="P230" s="100">
        <v>43677</v>
      </c>
      <c r="Q230" s="100">
        <v>43708</v>
      </c>
      <c r="R230" s="100">
        <v>43738</v>
      </c>
      <c r="S230" s="100">
        <v>43769</v>
      </c>
      <c r="T230" s="100">
        <v>43799</v>
      </c>
      <c r="U230" s="100">
        <v>43830</v>
      </c>
      <c r="V230" s="100">
        <v>43861</v>
      </c>
      <c r="W230" s="100">
        <v>43890</v>
      </c>
      <c r="X230" s="100">
        <v>43921</v>
      </c>
      <c r="Y230" s="100">
        <v>43951</v>
      </c>
      <c r="Z230" s="100">
        <v>43982</v>
      </c>
      <c r="AA230" s="100">
        <v>44012</v>
      </c>
      <c r="AB230" s="100">
        <v>44043</v>
      </c>
      <c r="AC230" s="100">
        <v>44074</v>
      </c>
      <c r="AD230" s="100">
        <v>44104</v>
      </c>
      <c r="AE230" s="101">
        <v>44135</v>
      </c>
      <c r="AF230" s="101">
        <v>44165</v>
      </c>
      <c r="AG230" s="101">
        <v>44196</v>
      </c>
      <c r="AH230" s="101">
        <v>44227</v>
      </c>
      <c r="AI230" s="101">
        <v>44255</v>
      </c>
      <c r="AJ230" s="101">
        <v>44286</v>
      </c>
      <c r="AK230" s="101">
        <v>44316</v>
      </c>
      <c r="AL230" s="101">
        <v>44347</v>
      </c>
      <c r="AM230" s="101">
        <v>44377</v>
      </c>
      <c r="AN230" s="101">
        <v>44408</v>
      </c>
      <c r="AO230" s="101">
        <v>44439</v>
      </c>
      <c r="AP230" s="101">
        <v>44469</v>
      </c>
      <c r="AQ230" s="101">
        <v>44500</v>
      </c>
      <c r="AR230" s="101">
        <v>44530</v>
      </c>
      <c r="AS230" s="101">
        <v>44561</v>
      </c>
      <c r="AT230" s="101">
        <v>44592</v>
      </c>
      <c r="AU230" s="101">
        <v>44620</v>
      </c>
      <c r="AV230" s="101">
        <v>44651</v>
      </c>
      <c r="AW230" s="101">
        <v>44681</v>
      </c>
      <c r="AX230" s="101">
        <v>44712</v>
      </c>
      <c r="AY230" s="101">
        <v>44742</v>
      </c>
      <c r="AZ230" s="101">
        <v>44773</v>
      </c>
      <c r="BA230" s="101">
        <v>44804</v>
      </c>
      <c r="BB230" s="101">
        <v>44834</v>
      </c>
      <c r="BC230" s="101">
        <v>44865</v>
      </c>
      <c r="BD230" s="101">
        <v>44895</v>
      </c>
      <c r="BE230" s="101">
        <v>44926</v>
      </c>
      <c r="BF230" s="101">
        <v>44957</v>
      </c>
      <c r="BG230" s="101">
        <v>44985</v>
      </c>
      <c r="BH230" s="101">
        <v>45016</v>
      </c>
      <c r="BI230" s="101">
        <v>45046</v>
      </c>
      <c r="BJ230" s="101">
        <v>45077</v>
      </c>
      <c r="BK230" s="101">
        <v>45107</v>
      </c>
      <c r="BL230" s="101">
        <v>45138</v>
      </c>
      <c r="BM230" s="101">
        <v>45169</v>
      </c>
      <c r="BN230" s="101">
        <v>45199</v>
      </c>
      <c r="BO230" s="101">
        <v>45230</v>
      </c>
      <c r="BP230" s="101">
        <v>45260</v>
      </c>
      <c r="BQ230" s="101">
        <v>45291</v>
      </c>
      <c r="BR230" s="101">
        <v>45322</v>
      </c>
      <c r="BS230" s="101">
        <v>45351</v>
      </c>
      <c r="BT230" s="101">
        <v>45382</v>
      </c>
      <c r="BU230" s="101">
        <v>45412</v>
      </c>
      <c r="BV230" s="101">
        <v>45443</v>
      </c>
      <c r="BW230" s="101">
        <v>45473</v>
      </c>
      <c r="BX230" s="101">
        <v>45504</v>
      </c>
      <c r="BY230" s="101">
        <v>45535</v>
      </c>
      <c r="BZ230" s="101">
        <v>45565</v>
      </c>
      <c r="CA230" s="101">
        <v>45596</v>
      </c>
      <c r="CB230" s="101">
        <v>45626</v>
      </c>
      <c r="CC230" s="101">
        <v>45657</v>
      </c>
      <c r="CD230" s="101">
        <v>45688</v>
      </c>
      <c r="CE230" s="101">
        <v>45716</v>
      </c>
      <c r="CF230" s="101">
        <v>45747</v>
      </c>
      <c r="CG230" s="101">
        <v>45777</v>
      </c>
      <c r="CH230" s="101">
        <v>45808</v>
      </c>
      <c r="CI230" s="101">
        <v>45838</v>
      </c>
      <c r="CJ230" s="101">
        <v>45869</v>
      </c>
      <c r="CK230" s="101">
        <v>45900</v>
      </c>
      <c r="CL230" s="101">
        <v>45930</v>
      </c>
      <c r="CM230" s="101">
        <v>45961</v>
      </c>
      <c r="CN230" s="101">
        <v>45991</v>
      </c>
      <c r="CO230" s="101">
        <v>46022</v>
      </c>
      <c r="CP230" s="101">
        <v>46053</v>
      </c>
      <c r="CQ230" s="101">
        <v>46081</v>
      </c>
      <c r="CR230" s="101">
        <v>46112</v>
      </c>
      <c r="CS230" s="101">
        <v>46142</v>
      </c>
      <c r="CT230" s="101">
        <v>46173</v>
      </c>
      <c r="CU230" s="101">
        <v>46203</v>
      </c>
      <c r="CV230" s="101">
        <v>46234</v>
      </c>
      <c r="CW230" s="101">
        <v>46265</v>
      </c>
      <c r="CX230" s="101">
        <v>46295</v>
      </c>
      <c r="CY230" s="101">
        <v>46326</v>
      </c>
      <c r="CZ230" s="101">
        <v>46356</v>
      </c>
      <c r="DA230" s="101">
        <v>46387</v>
      </c>
      <c r="DB230" s="101">
        <v>46418</v>
      </c>
      <c r="DC230" s="101">
        <v>46446</v>
      </c>
      <c r="DD230" s="101">
        <v>46477</v>
      </c>
      <c r="DE230" s="101">
        <v>46507</v>
      </c>
      <c r="DF230" s="101">
        <v>46538</v>
      </c>
      <c r="DG230" s="101">
        <v>46568</v>
      </c>
      <c r="DH230" s="101">
        <v>46599</v>
      </c>
      <c r="DI230" s="101">
        <v>46630</v>
      </c>
      <c r="DJ230" s="101">
        <v>46660</v>
      </c>
      <c r="DK230" s="101">
        <v>46691</v>
      </c>
      <c r="DL230" s="101">
        <v>46721</v>
      </c>
      <c r="DM230" s="101">
        <v>46752</v>
      </c>
      <c r="DN230" s="101">
        <v>46783</v>
      </c>
      <c r="DO230" s="101">
        <v>46812</v>
      </c>
      <c r="DP230" s="101">
        <v>46843</v>
      </c>
      <c r="DQ230" s="101">
        <v>46873</v>
      </c>
      <c r="DR230" s="101">
        <v>46904</v>
      </c>
      <c r="DS230" s="101">
        <v>46934</v>
      </c>
      <c r="DT230" s="101">
        <v>46965</v>
      </c>
      <c r="DU230" s="101">
        <v>46996</v>
      </c>
      <c r="DV230" s="101">
        <v>47026</v>
      </c>
      <c r="DW230" s="101">
        <v>47057</v>
      </c>
      <c r="DX230" s="101">
        <v>47087</v>
      </c>
      <c r="DY230" s="101">
        <v>47118</v>
      </c>
      <c r="DZ230" s="101">
        <v>47149</v>
      </c>
      <c r="EA230" s="101">
        <v>47177</v>
      </c>
      <c r="EB230" s="101">
        <v>47208</v>
      </c>
      <c r="EC230" s="101">
        <v>47238</v>
      </c>
      <c r="ED230" s="101">
        <v>47269</v>
      </c>
      <c r="EE230" s="101">
        <v>47299</v>
      </c>
      <c r="EF230" s="101">
        <v>47330</v>
      </c>
      <c r="EG230" s="101">
        <v>47361</v>
      </c>
      <c r="EH230" s="101">
        <v>47391</v>
      </c>
      <c r="EI230" s="101">
        <v>47422</v>
      </c>
      <c r="EJ230" s="101">
        <v>47452</v>
      </c>
      <c r="EK230" s="101">
        <v>47483</v>
      </c>
      <c r="EL230" s="101">
        <v>47514</v>
      </c>
    </row>
    <row r="231" spans="2:142" s="29" customFormat="1">
      <c r="I231" s="12" t="s">
        <v>213</v>
      </c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  <c r="BM231" s="67"/>
      <c r="BN231" s="67"/>
      <c r="BO231" s="67"/>
      <c r="BP231" s="67"/>
      <c r="BQ231" s="67"/>
      <c r="BR231" s="67"/>
      <c r="BS231" s="67"/>
      <c r="BT231" s="67"/>
      <c r="BU231" s="67"/>
      <c r="BV231" s="67"/>
    </row>
    <row r="232" spans="2:142" s="29" customFormat="1">
      <c r="I232" t="s">
        <v>340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BF232" s="29">
        <v>218.3</v>
      </c>
      <c r="BG232" s="29">
        <v>218.3</v>
      </c>
      <c r="BH232" s="29">
        <v>218.3</v>
      </c>
      <c r="BI232" s="29">
        <v>218.3</v>
      </c>
      <c r="BJ232" s="29">
        <v>218.3</v>
      </c>
      <c r="BK232" s="29">
        <v>218.3</v>
      </c>
      <c r="BL232" s="29">
        <v>218.3</v>
      </c>
      <c r="BM232" s="29">
        <v>218.3</v>
      </c>
      <c r="BN232" s="29">
        <v>218.3</v>
      </c>
      <c r="BO232" s="29">
        <v>218.3</v>
      </c>
      <c r="BP232" s="29">
        <v>218.3</v>
      </c>
      <c r="BQ232" s="29">
        <v>218.3</v>
      </c>
      <c r="BR232" s="29">
        <v>201.9</v>
      </c>
      <c r="BS232" s="29">
        <v>201.9</v>
      </c>
      <c r="BT232" s="29">
        <v>201.9</v>
      </c>
      <c r="BU232" s="29">
        <v>201.9</v>
      </c>
      <c r="BV232" s="29">
        <v>201.9</v>
      </c>
      <c r="BW232" s="29">
        <v>201.9</v>
      </c>
      <c r="BX232" s="29">
        <v>201.9</v>
      </c>
      <c r="BY232" s="29">
        <v>201.9</v>
      </c>
      <c r="BZ232" s="29">
        <v>201.9</v>
      </c>
      <c r="CA232" s="29">
        <v>201.9</v>
      </c>
      <c r="CB232" s="29">
        <v>201.9</v>
      </c>
      <c r="CC232" s="29">
        <v>201.9</v>
      </c>
      <c r="CD232" s="29">
        <v>155</v>
      </c>
      <c r="CE232" s="29">
        <v>155</v>
      </c>
      <c r="CF232" s="29">
        <v>155</v>
      </c>
      <c r="CG232" s="29">
        <v>155</v>
      </c>
      <c r="CH232" s="29">
        <v>155</v>
      </c>
      <c r="CI232" s="29">
        <v>155</v>
      </c>
      <c r="CJ232" s="29">
        <v>155</v>
      </c>
      <c r="CK232" s="29">
        <v>155</v>
      </c>
      <c r="CL232" s="29">
        <v>155</v>
      </c>
      <c r="CM232" s="29">
        <v>155</v>
      </c>
      <c r="CN232" s="29">
        <v>155</v>
      </c>
      <c r="CO232" s="29">
        <v>155</v>
      </c>
      <c r="CP232" s="29">
        <v>116.3</v>
      </c>
      <c r="CQ232" s="29">
        <v>116.3</v>
      </c>
      <c r="CR232" s="29">
        <v>116.3</v>
      </c>
      <c r="CS232" s="29">
        <v>116.3</v>
      </c>
      <c r="CT232" s="29">
        <v>116.3</v>
      </c>
      <c r="CU232" s="29">
        <v>116.3</v>
      </c>
      <c r="CV232" s="29">
        <v>116.3</v>
      </c>
      <c r="CW232" s="29">
        <v>116.3</v>
      </c>
      <c r="CX232" s="29">
        <v>116.3</v>
      </c>
      <c r="CY232" s="29">
        <v>116.3</v>
      </c>
      <c r="CZ232" s="29">
        <v>116.3</v>
      </c>
      <c r="DA232" s="29">
        <v>116.3</v>
      </c>
      <c r="DB232" s="29">
        <v>87.2</v>
      </c>
      <c r="DC232" s="29">
        <v>87.2</v>
      </c>
      <c r="DD232" s="29">
        <v>87.2</v>
      </c>
      <c r="DE232" s="29">
        <v>87.2</v>
      </c>
      <c r="DF232" s="29">
        <v>87.2</v>
      </c>
      <c r="DG232" s="29">
        <v>87.2</v>
      </c>
      <c r="DH232" s="29">
        <v>87.2</v>
      </c>
      <c r="DI232" s="29">
        <v>87.2</v>
      </c>
      <c r="DJ232" s="29">
        <v>87.2</v>
      </c>
      <c r="DK232" s="29">
        <v>87.2</v>
      </c>
      <c r="DL232" s="29">
        <v>87.2</v>
      </c>
      <c r="DM232" s="29">
        <v>87.2</v>
      </c>
    </row>
    <row r="233" spans="2:142" s="29" customFormat="1">
      <c r="I233" t="s">
        <v>341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BF233" s="29">
        <v>218.3</v>
      </c>
      <c r="BG233" s="29">
        <v>218.3</v>
      </c>
      <c r="BH233" s="29">
        <v>218.3</v>
      </c>
      <c r="BI233" s="29">
        <v>218.3</v>
      </c>
      <c r="BJ233" s="29">
        <v>218.3</v>
      </c>
      <c r="BK233" s="29">
        <v>218.3</v>
      </c>
      <c r="BL233" s="29">
        <v>218.3</v>
      </c>
      <c r="BM233" s="29">
        <v>218.3</v>
      </c>
      <c r="BN233" s="29">
        <v>218.3</v>
      </c>
      <c r="BO233" s="29">
        <v>218.3</v>
      </c>
      <c r="BP233" s="29">
        <v>218.3</v>
      </c>
      <c r="BQ233" s="29">
        <v>218.3</v>
      </c>
      <c r="BR233" s="29">
        <v>201.9</v>
      </c>
      <c r="BS233" s="29">
        <v>201.9</v>
      </c>
      <c r="BT233" s="29">
        <v>201.9</v>
      </c>
      <c r="BU233" s="29">
        <v>201.9</v>
      </c>
      <c r="BV233" s="29">
        <v>201.9</v>
      </c>
      <c r="BW233" s="29">
        <v>201.9</v>
      </c>
      <c r="BX233" s="29">
        <v>201.9</v>
      </c>
      <c r="BY233" s="29">
        <v>201.9</v>
      </c>
      <c r="BZ233" s="29">
        <v>201.9</v>
      </c>
      <c r="CA233" s="29">
        <v>201.9</v>
      </c>
      <c r="CB233" s="29">
        <v>201.9</v>
      </c>
      <c r="CC233" s="29">
        <v>201.9</v>
      </c>
      <c r="CD233" s="29">
        <v>223</v>
      </c>
      <c r="CE233" s="29">
        <v>223</v>
      </c>
      <c r="CF233" s="29">
        <v>223</v>
      </c>
      <c r="CG233" s="29">
        <v>223</v>
      </c>
      <c r="CH233" s="29">
        <v>223</v>
      </c>
      <c r="CI233" s="29">
        <v>223</v>
      </c>
      <c r="CJ233" s="29">
        <v>223</v>
      </c>
      <c r="CK233" s="29">
        <v>223</v>
      </c>
      <c r="CL233" s="29">
        <v>223</v>
      </c>
      <c r="CM233" s="29">
        <v>223</v>
      </c>
      <c r="CN233" s="29">
        <v>223</v>
      </c>
      <c r="CO233" s="29">
        <v>223</v>
      </c>
      <c r="CP233" s="29">
        <v>207</v>
      </c>
      <c r="CQ233" s="29">
        <v>207</v>
      </c>
      <c r="CR233" s="29">
        <v>207</v>
      </c>
      <c r="CS233" s="29">
        <v>207</v>
      </c>
      <c r="CT233" s="29">
        <v>207</v>
      </c>
      <c r="CU233" s="29">
        <v>207</v>
      </c>
      <c r="CV233" s="29">
        <v>207</v>
      </c>
      <c r="CW233" s="29">
        <v>207</v>
      </c>
      <c r="CX233" s="29">
        <v>207</v>
      </c>
      <c r="CY233" s="29">
        <v>207</v>
      </c>
      <c r="CZ233" s="29">
        <v>207</v>
      </c>
      <c r="DA233" s="29">
        <v>207</v>
      </c>
      <c r="DB233" s="29">
        <v>175</v>
      </c>
      <c r="DC233" s="29">
        <v>175</v>
      </c>
      <c r="DD233" s="29">
        <v>175</v>
      </c>
      <c r="DE233" s="29">
        <v>175</v>
      </c>
      <c r="DF233" s="29">
        <v>175</v>
      </c>
      <c r="DG233" s="29">
        <v>175</v>
      </c>
      <c r="DH233" s="29">
        <v>175</v>
      </c>
      <c r="DI233" s="29">
        <v>175</v>
      </c>
      <c r="DJ233" s="29">
        <v>175</v>
      </c>
      <c r="DK233" s="29">
        <v>175</v>
      </c>
      <c r="DL233" s="29">
        <v>175</v>
      </c>
      <c r="DM233" s="29">
        <v>175</v>
      </c>
      <c r="DN233" s="29">
        <v>144</v>
      </c>
      <c r="DO233" s="29">
        <v>144</v>
      </c>
      <c r="DP233" s="29">
        <v>144</v>
      </c>
      <c r="DQ233" s="29">
        <v>144</v>
      </c>
      <c r="DR233" s="29">
        <v>144</v>
      </c>
      <c r="DS233" s="29">
        <v>144</v>
      </c>
      <c r="DT233" s="29">
        <v>144</v>
      </c>
      <c r="DU233" s="29">
        <v>144</v>
      </c>
      <c r="DV233" s="29">
        <v>144</v>
      </c>
      <c r="DW233" s="29">
        <v>144</v>
      </c>
      <c r="DX233" s="29">
        <v>144</v>
      </c>
      <c r="DY233" s="29">
        <v>144</v>
      </c>
      <c r="DZ233" s="29">
        <v>131</v>
      </c>
      <c r="EA233" s="29">
        <v>131</v>
      </c>
      <c r="EB233" s="29">
        <v>131</v>
      </c>
      <c r="EC233" s="29">
        <v>131</v>
      </c>
      <c r="ED233" s="29">
        <v>131</v>
      </c>
      <c r="EE233" s="29">
        <v>131</v>
      </c>
      <c r="EF233" s="29">
        <v>131</v>
      </c>
      <c r="EG233" s="29">
        <v>131</v>
      </c>
      <c r="EH233" s="29">
        <v>131</v>
      </c>
      <c r="EI233" s="29">
        <v>131</v>
      </c>
      <c r="EJ233" s="29">
        <v>131</v>
      </c>
      <c r="EK233" s="29">
        <v>131</v>
      </c>
    </row>
    <row r="234" spans="2:142" s="29" customFormat="1"/>
    <row r="235" spans="2:142" s="29" customFormat="1">
      <c r="I235" s="52" t="s">
        <v>342</v>
      </c>
    </row>
    <row r="236" spans="2:142" s="29" customFormat="1">
      <c r="J236" s="52">
        <v>2018</v>
      </c>
      <c r="K236" s="52">
        <v>2021</v>
      </c>
      <c r="L236" s="52">
        <v>2022</v>
      </c>
      <c r="M236" s="52">
        <v>2023</v>
      </c>
      <c r="N236" s="52">
        <v>2024</v>
      </c>
      <c r="O236" s="52">
        <v>2030</v>
      </c>
    </row>
    <row r="237" spans="2:142" s="29" customFormat="1">
      <c r="I237" s="29" t="s">
        <v>343</v>
      </c>
      <c r="J237" s="80">
        <v>1.30998423443466E-2</v>
      </c>
      <c r="K237" s="80">
        <v>1.2520415280174125E-2</v>
      </c>
      <c r="L237" s="80">
        <v>1.1970134156954788E-2</v>
      </c>
      <c r="M237" s="80">
        <v>1.1644485024909286E-2</v>
      </c>
      <c r="N237" s="80">
        <v>1.1313257291348577E-2</v>
      </c>
      <c r="O237" s="80">
        <v>1.8081264582960156E-2</v>
      </c>
    </row>
    <row r="238" spans="2:142" s="29" customFormat="1">
      <c r="B238"/>
      <c r="I238" s="29" t="s">
        <v>344</v>
      </c>
      <c r="J238" s="80">
        <v>5.9786932616738503E-3</v>
      </c>
      <c r="K238" s="80">
        <v>6.4007126793218707E-3</v>
      </c>
      <c r="L238" s="80">
        <v>7.2371401369162019E-3</v>
      </c>
      <c r="M238" s="80">
        <v>7.8615703568621961E-3</v>
      </c>
      <c r="N238" s="80">
        <v>8.0912946000913175E-3</v>
      </c>
      <c r="O238" s="80">
        <v>1.4788192214710342E-2</v>
      </c>
    </row>
    <row r="239" spans="2:142" s="29" customFormat="1">
      <c r="I239" s="29" t="s">
        <v>345</v>
      </c>
      <c r="J239" s="80">
        <v>2.86862026348698E-2</v>
      </c>
      <c r="K239" s="80">
        <v>3.6246005021151106E-2</v>
      </c>
      <c r="L239" s="80">
        <v>3.3158267392262721E-2</v>
      </c>
      <c r="M239" s="80">
        <v>3.0568404362498507E-2</v>
      </c>
      <c r="N239" s="80">
        <v>3.2834916931938754E-2</v>
      </c>
      <c r="O239" s="80">
        <v>7.6758494575760935E-2</v>
      </c>
    </row>
    <row r="240" spans="2:142" s="29" customFormat="1"/>
    <row r="241" spans="9:24" s="29" customFormat="1">
      <c r="I241" s="52" t="s">
        <v>346</v>
      </c>
    </row>
    <row r="242" spans="9:24" s="29" customFormat="1">
      <c r="J242" s="28">
        <v>2010</v>
      </c>
      <c r="K242" s="28">
        <v>2011</v>
      </c>
      <c r="L242" s="28">
        <v>2012</v>
      </c>
      <c r="M242" s="28">
        <v>2013</v>
      </c>
      <c r="N242" s="28">
        <v>2014</v>
      </c>
      <c r="O242" s="28">
        <v>2015</v>
      </c>
      <c r="P242" s="28">
        <v>2016</v>
      </c>
      <c r="Q242" s="28">
        <v>2017</v>
      </c>
      <c r="R242" s="28">
        <v>2018</v>
      </c>
      <c r="S242" s="28">
        <v>2019</v>
      </c>
      <c r="T242" s="28">
        <v>2020</v>
      </c>
      <c r="U242" s="28">
        <v>2021</v>
      </c>
      <c r="V242" s="28">
        <v>2022</v>
      </c>
      <c r="W242" s="28">
        <v>2023</v>
      </c>
      <c r="X242" s="28">
        <v>2024</v>
      </c>
    </row>
    <row r="243" spans="9:24" s="29" customFormat="1">
      <c r="I243" s="12" t="s">
        <v>202</v>
      </c>
      <c r="J243"/>
      <c r="K243" s="113"/>
      <c r="L243"/>
      <c r="M243"/>
      <c r="N243"/>
      <c r="O243" s="113">
        <v>163</v>
      </c>
      <c r="P243" s="113">
        <v>194</v>
      </c>
      <c r="Q243" s="113">
        <v>216</v>
      </c>
      <c r="R243" s="113">
        <v>284</v>
      </c>
      <c r="S243" s="113">
        <v>335</v>
      </c>
      <c r="T243" s="113">
        <v>399</v>
      </c>
      <c r="U243" s="113">
        <v>479</v>
      </c>
      <c r="V243" s="113">
        <v>562</v>
      </c>
      <c r="W243" s="113">
        <v>793</v>
      </c>
      <c r="X243" s="113">
        <v>992</v>
      </c>
    </row>
    <row r="244" spans="9:24" s="29" customFormat="1"/>
    <row r="245" spans="9:24" s="29" customFormat="1"/>
    <row r="246" spans="9:24" s="29" customFormat="1"/>
    <row r="247" spans="9:24" s="29" customFormat="1"/>
    <row r="248" spans="9:24" s="29" customFormat="1"/>
    <row r="249" spans="9:24" s="29" customFormat="1"/>
    <row r="250" spans="9:24" s="29" customFormat="1"/>
    <row r="251" spans="9:24" s="29" customFormat="1"/>
    <row r="262" spans="1:35" s="5" customFormat="1">
      <c r="A262" s="4" t="s">
        <v>113</v>
      </c>
      <c r="B262" s="5" t="s">
        <v>114</v>
      </c>
    </row>
    <row r="263" spans="1:35" s="29" customFormat="1"/>
    <row r="264" spans="1:35" s="29" customFormat="1">
      <c r="B264"/>
      <c r="I264" s="52" t="s">
        <v>347</v>
      </c>
    </row>
    <row r="265" spans="1:35" s="29" customFormat="1">
      <c r="J265" s="28">
        <v>2010</v>
      </c>
      <c r="K265" s="28">
        <v>2011</v>
      </c>
      <c r="L265" s="28">
        <v>2012</v>
      </c>
      <c r="M265" s="28">
        <v>2013</v>
      </c>
      <c r="N265" s="28">
        <v>2014</v>
      </c>
      <c r="O265" s="28">
        <v>2015</v>
      </c>
      <c r="P265" s="28">
        <v>2016</v>
      </c>
      <c r="Q265" s="28">
        <v>2017</v>
      </c>
      <c r="R265" s="28">
        <v>2018</v>
      </c>
      <c r="S265" s="28">
        <v>2019</v>
      </c>
      <c r="T265" s="28">
        <v>2020</v>
      </c>
      <c r="U265" s="28">
        <v>2021</v>
      </c>
      <c r="V265" s="28">
        <v>2022</v>
      </c>
      <c r="W265" s="28">
        <v>2023</v>
      </c>
      <c r="X265" s="28">
        <v>2024</v>
      </c>
      <c r="Y265" s="28">
        <v>2025</v>
      </c>
      <c r="Z265" s="28">
        <v>2026</v>
      </c>
      <c r="AA265" s="28">
        <v>2027</v>
      </c>
      <c r="AB265" s="28">
        <v>2028</v>
      </c>
      <c r="AC265" s="28">
        <v>2029</v>
      </c>
      <c r="AD265" s="28">
        <v>2030</v>
      </c>
      <c r="AE265" s="52"/>
      <c r="AF265" s="52"/>
      <c r="AG265" s="52"/>
      <c r="AH265" s="52"/>
      <c r="AI265" s="52"/>
    </row>
    <row r="266" spans="1:35" s="29" customFormat="1">
      <c r="I266" s="12" t="s">
        <v>213</v>
      </c>
      <c r="J266" s="15">
        <v>3.445410538281414</v>
      </c>
      <c r="K266" s="15">
        <v>3.552960530512876</v>
      </c>
      <c r="L266" s="15">
        <v>3.557623794534817</v>
      </c>
      <c r="M266" s="15">
        <v>3.6574167666511097</v>
      </c>
      <c r="N266" s="15">
        <v>3.7730103482168418</v>
      </c>
      <c r="O266" s="15">
        <v>3.9041936799384982</v>
      </c>
      <c r="P266" s="15">
        <v>3.7276714473012422</v>
      </c>
      <c r="Q266" s="15">
        <v>4.0820974541717607</v>
      </c>
      <c r="R266" s="15">
        <v>4.2343877545793518</v>
      </c>
      <c r="S266" s="15">
        <v>4.0470713097720381</v>
      </c>
      <c r="T266" s="15">
        <v>3.8713082142267301</v>
      </c>
      <c r="U266" s="91">
        <v>4.1268967716383607</v>
      </c>
      <c r="V266" s="91">
        <v>4.0284253036172268</v>
      </c>
      <c r="W266" s="15">
        <v>4.0625317361781423</v>
      </c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</row>
    <row r="267" spans="1:35" s="29" customFormat="1">
      <c r="I267" s="12" t="s">
        <v>205</v>
      </c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>
        <v>3.9587365034733306</v>
      </c>
      <c r="W267" s="15">
        <v>4.0061823071070339</v>
      </c>
      <c r="X267" s="15">
        <v>4.0481451452816524</v>
      </c>
      <c r="Y267" s="15">
        <v>4.0973878451774848</v>
      </c>
      <c r="Z267" s="15">
        <v>4.1311669404133191</v>
      </c>
      <c r="AA267" s="15">
        <v>4.1489046242101733</v>
      </c>
      <c r="AB267" s="15">
        <v>4.1585401278139376</v>
      </c>
      <c r="AC267" s="15">
        <v>4.1650737515440293</v>
      </c>
      <c r="AD267" s="15">
        <v>4.1689925441182689</v>
      </c>
      <c r="AE267" s="15"/>
      <c r="AF267" s="15"/>
      <c r="AG267" s="15"/>
      <c r="AH267" s="15"/>
      <c r="AI267" s="15"/>
    </row>
    <row r="268" spans="1:35" s="29" customFormat="1">
      <c r="I268" s="13" t="s">
        <v>206</v>
      </c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>
        <v>3.9787365034733306</v>
      </c>
      <c r="W268" s="15">
        <v>3.9900671123599989</v>
      </c>
      <c r="X268" s="15">
        <v>4.0461227474784547</v>
      </c>
      <c r="Y268" s="15">
        <v>4.0276014790583581</v>
      </c>
      <c r="Z268" s="15">
        <v>4.0070142348959443</v>
      </c>
      <c r="AA268" s="15">
        <v>3.9674050379756505</v>
      </c>
      <c r="AB268" s="15">
        <v>3.9185598113966371</v>
      </c>
      <c r="AC268" s="15">
        <v>3.8613224279694141</v>
      </c>
      <c r="AD268" s="15">
        <v>3.7977407939168826</v>
      </c>
      <c r="AE268" s="15"/>
      <c r="AF268" s="15"/>
      <c r="AG268" s="15"/>
      <c r="AH268" s="15"/>
      <c r="AI268" s="15"/>
    </row>
    <row r="269" spans="1:35" s="29" customFormat="1"/>
    <row r="270" spans="1:35" s="29" customFormat="1">
      <c r="I270" s="52" t="s">
        <v>348</v>
      </c>
    </row>
    <row r="271" spans="1:35" s="29" customFormat="1">
      <c r="I271" s="14"/>
      <c r="J271" s="28">
        <v>2010</v>
      </c>
      <c r="K271" s="28">
        <v>2011</v>
      </c>
      <c r="L271" s="28">
        <v>2012</v>
      </c>
      <c r="M271" s="28">
        <v>2013</v>
      </c>
      <c r="N271" s="28">
        <v>2014</v>
      </c>
      <c r="O271" s="28">
        <v>2015</v>
      </c>
      <c r="P271" s="28">
        <v>2016</v>
      </c>
      <c r="Q271" s="28">
        <v>2017</v>
      </c>
      <c r="R271" s="28">
        <v>2018</v>
      </c>
      <c r="S271" s="28">
        <v>2019</v>
      </c>
      <c r="T271" s="28">
        <v>2020</v>
      </c>
      <c r="U271" s="28">
        <v>2021</v>
      </c>
      <c r="V271" s="28">
        <v>2022</v>
      </c>
      <c r="W271" s="28">
        <v>2023</v>
      </c>
      <c r="X271" s="28">
        <v>2024</v>
      </c>
      <c r="Y271" s="28">
        <v>2025</v>
      </c>
      <c r="Z271" s="28">
        <v>2026</v>
      </c>
      <c r="AA271" s="28">
        <v>2027</v>
      </c>
      <c r="AB271" s="28">
        <v>2028</v>
      </c>
      <c r="AC271" s="28">
        <v>2029</v>
      </c>
      <c r="AD271" s="28">
        <v>2030</v>
      </c>
    </row>
    <row r="272" spans="1:35" s="29" customFormat="1">
      <c r="I272" s="12" t="s">
        <v>213</v>
      </c>
      <c r="J272" s="118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0</v>
      </c>
      <c r="Q272" s="119">
        <v>1E-4</v>
      </c>
      <c r="R272" s="119">
        <v>2.9999999999999997E-4</v>
      </c>
      <c r="S272" s="119">
        <v>5.0000000000000001E-4</v>
      </c>
      <c r="T272" s="119">
        <v>5.9999999999999995E-4</v>
      </c>
      <c r="U272" s="119">
        <v>8.9999999999999998E-4</v>
      </c>
      <c r="V272" s="119">
        <v>1.1000000000000001E-3</v>
      </c>
      <c r="W272" s="118">
        <v>1.1939040662967905E-3</v>
      </c>
    </row>
    <row r="273" spans="9:283" s="29" customFormat="1">
      <c r="I273" s="12" t="s">
        <v>205</v>
      </c>
      <c r="T273" s="104"/>
      <c r="U273" s="104"/>
      <c r="V273" s="120">
        <v>1.0516131746098514E-3</v>
      </c>
      <c r="W273" s="120">
        <v>1.174750871816713E-3</v>
      </c>
      <c r="X273" s="120">
        <v>1.1609536626304019E-3</v>
      </c>
      <c r="Y273" s="120">
        <v>1.1664804013481356E-3</v>
      </c>
      <c r="Z273" s="120">
        <v>1.1970149370883853E-3</v>
      </c>
      <c r="AA273" s="120">
        <v>1.2776467154542663E-3</v>
      </c>
      <c r="AB273" s="120">
        <v>1.4406664838164944E-3</v>
      </c>
      <c r="AC273" s="120">
        <v>1.7405266044775063E-3</v>
      </c>
      <c r="AD273" s="120">
        <v>2.1905392765664547E-3</v>
      </c>
      <c r="AE273" s="104"/>
      <c r="AF273" s="104"/>
      <c r="AG273" s="104"/>
      <c r="AH273" s="104"/>
      <c r="AI273" s="104"/>
    </row>
    <row r="274" spans="9:283" s="29" customFormat="1">
      <c r="I274" s="13" t="s">
        <v>206</v>
      </c>
      <c r="T274" s="104"/>
      <c r="U274" s="104"/>
      <c r="V274" s="120">
        <v>1.0516131746098514E-3</v>
      </c>
      <c r="W274" s="120">
        <v>1.2316955544919555E-3</v>
      </c>
      <c r="X274" s="120">
        <v>1.5541239535242987E-3</v>
      </c>
      <c r="Y274" s="120">
        <v>2.0586888478215759E-3</v>
      </c>
      <c r="Z274" s="120">
        <v>2.7518048168360537E-3</v>
      </c>
      <c r="AA274" s="120">
        <v>3.7777443134857556E-3</v>
      </c>
      <c r="AB274" s="120">
        <v>5.3191791142773491E-3</v>
      </c>
      <c r="AC274" s="120">
        <v>7.6420139351081329E-3</v>
      </c>
      <c r="AD274" s="120">
        <v>1.0851285366880566E-2</v>
      </c>
      <c r="AE274" s="104"/>
      <c r="AF274" s="104"/>
      <c r="AG274" s="104"/>
      <c r="AH274" s="104"/>
      <c r="AI274" s="104"/>
    </row>
    <row r="275" spans="9:283" s="29" customFormat="1">
      <c r="I275"/>
    </row>
    <row r="276" spans="9:283" s="29" customFormat="1">
      <c r="I276" s="52" t="s">
        <v>349</v>
      </c>
    </row>
    <row r="277" spans="9:283" s="29" customFormat="1">
      <c r="I277" s="14"/>
      <c r="J277" s="28">
        <v>2010</v>
      </c>
      <c r="K277" s="28">
        <v>2011</v>
      </c>
      <c r="L277" s="28">
        <v>2012</v>
      </c>
      <c r="M277" s="28">
        <v>2013</v>
      </c>
      <c r="N277" s="28">
        <v>2014</v>
      </c>
      <c r="O277" s="28">
        <v>2015</v>
      </c>
      <c r="P277" s="28">
        <v>2016</v>
      </c>
      <c r="Q277" s="28">
        <v>2017</v>
      </c>
      <c r="R277" s="28">
        <v>2018</v>
      </c>
      <c r="S277" s="28">
        <v>2019</v>
      </c>
      <c r="T277" s="28">
        <v>2020</v>
      </c>
      <c r="U277" s="28">
        <v>2021</v>
      </c>
      <c r="V277" s="28">
        <v>2022</v>
      </c>
      <c r="W277" s="28">
        <v>2023</v>
      </c>
      <c r="X277" s="28">
        <v>2024</v>
      </c>
      <c r="Y277" s="28">
        <v>2025</v>
      </c>
      <c r="Z277" s="28">
        <v>2026</v>
      </c>
      <c r="AA277" s="28">
        <v>2027</v>
      </c>
      <c r="AB277" s="28">
        <v>2028</v>
      </c>
      <c r="AC277" s="28">
        <v>2029</v>
      </c>
      <c r="AD277" s="28">
        <v>2030</v>
      </c>
    </row>
    <row r="278" spans="9:283" s="29" customFormat="1">
      <c r="I278" s="12" t="s">
        <v>213</v>
      </c>
      <c r="J278" s="105">
        <v>141.53660364260821</v>
      </c>
      <c r="K278" s="105">
        <v>143.207287673915</v>
      </c>
      <c r="L278" s="105">
        <v>142.1188886625641</v>
      </c>
      <c r="M278" s="105">
        <v>142.5311847768086</v>
      </c>
      <c r="N278" s="105">
        <v>136.61444303914499</v>
      </c>
      <c r="O278" s="105">
        <v>144.177759227884</v>
      </c>
      <c r="P278" s="105">
        <v>142.01090792884418</v>
      </c>
      <c r="Q278" s="105">
        <v>147.57074697922079</v>
      </c>
      <c r="R278" s="105">
        <v>150.85392952599591</v>
      </c>
      <c r="S278" s="105">
        <v>140.2422546521953</v>
      </c>
      <c r="T278" s="105">
        <v>135.4166000197977</v>
      </c>
      <c r="U278" s="105">
        <v>137.9684543631802</v>
      </c>
      <c r="V278" s="105">
        <v>136.61623652250751</v>
      </c>
      <c r="W278" s="67">
        <v>146.87938823947118</v>
      </c>
      <c r="X278" s="67"/>
      <c r="Y278" s="67"/>
      <c r="Z278" s="67"/>
      <c r="AA278" s="67"/>
      <c r="AB278" s="67"/>
      <c r="AC278" s="67"/>
      <c r="AD278" s="67"/>
    </row>
    <row r="279" spans="9:283" s="29" customFormat="1"/>
    <row r="280" spans="9:283" s="29" customFormat="1">
      <c r="I280" s="52" t="s">
        <v>350</v>
      </c>
    </row>
    <row r="281" spans="9:283" s="29" customFormat="1">
      <c r="I281" s="14"/>
      <c r="J281" s="100">
        <v>41305</v>
      </c>
      <c r="K281" s="100">
        <v>41333</v>
      </c>
      <c r="L281" s="100">
        <v>41364</v>
      </c>
      <c r="M281" s="100">
        <v>41394</v>
      </c>
      <c r="N281" s="100">
        <v>41425</v>
      </c>
      <c r="O281" s="100">
        <v>41455</v>
      </c>
      <c r="P281" s="100">
        <v>41486</v>
      </c>
      <c r="Q281" s="100">
        <v>41517</v>
      </c>
      <c r="R281" s="100">
        <v>41547</v>
      </c>
      <c r="S281" s="100">
        <v>41578</v>
      </c>
      <c r="T281" s="100">
        <v>41608</v>
      </c>
      <c r="U281" s="100">
        <v>41639</v>
      </c>
      <c r="V281" s="100">
        <v>41670</v>
      </c>
      <c r="W281" s="100">
        <v>41698</v>
      </c>
      <c r="X281" s="100">
        <v>41729</v>
      </c>
      <c r="Y281" s="100">
        <v>41759</v>
      </c>
      <c r="Z281" s="100">
        <v>41790</v>
      </c>
      <c r="AA281" s="100">
        <v>41820</v>
      </c>
      <c r="AB281" s="100">
        <v>41851</v>
      </c>
      <c r="AC281" s="100">
        <v>41882</v>
      </c>
      <c r="AD281" s="100">
        <v>41912</v>
      </c>
      <c r="AE281" s="101">
        <v>41943</v>
      </c>
      <c r="AF281" s="101">
        <v>41973</v>
      </c>
      <c r="AG281" s="101">
        <v>42004</v>
      </c>
      <c r="AH281" s="101">
        <v>42035</v>
      </c>
      <c r="AI281" s="101">
        <v>42063</v>
      </c>
      <c r="AJ281" s="101">
        <v>42094</v>
      </c>
      <c r="AK281" s="101">
        <v>42124</v>
      </c>
      <c r="AL281" s="101">
        <v>42155</v>
      </c>
      <c r="AM281" s="101">
        <v>42185</v>
      </c>
      <c r="AN281" s="101">
        <v>42216</v>
      </c>
      <c r="AO281" s="101">
        <v>42247</v>
      </c>
      <c r="AP281" s="101">
        <v>42277</v>
      </c>
      <c r="AQ281" s="101">
        <v>42308</v>
      </c>
      <c r="AR281" s="101">
        <v>42338</v>
      </c>
      <c r="AS281" s="101">
        <v>42369</v>
      </c>
      <c r="AT281" s="101">
        <v>42400</v>
      </c>
      <c r="AU281" s="101">
        <v>42429</v>
      </c>
      <c r="AV281" s="101">
        <v>42460</v>
      </c>
      <c r="AW281" s="101">
        <v>42490</v>
      </c>
      <c r="AX281" s="101">
        <v>42521</v>
      </c>
      <c r="AY281" s="101">
        <v>42551</v>
      </c>
      <c r="AZ281" s="101">
        <v>42582</v>
      </c>
      <c r="BA281" s="101">
        <v>42613</v>
      </c>
      <c r="BB281" s="101">
        <v>42643</v>
      </c>
      <c r="BC281" s="101">
        <v>42674</v>
      </c>
      <c r="BD281" s="101">
        <v>42704</v>
      </c>
      <c r="BE281" s="101">
        <v>42735</v>
      </c>
      <c r="BF281" s="101">
        <v>42766</v>
      </c>
      <c r="BG281" s="101">
        <v>42794</v>
      </c>
      <c r="BH281" s="101">
        <v>42825</v>
      </c>
      <c r="BI281" s="101">
        <v>42855</v>
      </c>
      <c r="BJ281" s="101">
        <v>42886</v>
      </c>
      <c r="BK281" s="101">
        <v>42916</v>
      </c>
      <c r="BL281" s="101">
        <v>42947</v>
      </c>
      <c r="BM281" s="101">
        <v>42978</v>
      </c>
      <c r="BN281" s="101">
        <v>43008</v>
      </c>
      <c r="BO281" s="101">
        <v>43039</v>
      </c>
      <c r="BP281" s="101">
        <v>43069</v>
      </c>
      <c r="BQ281" s="101">
        <v>43100</v>
      </c>
      <c r="BR281" s="101">
        <v>43131</v>
      </c>
      <c r="BS281" s="101">
        <v>43159</v>
      </c>
      <c r="BT281" s="101">
        <v>43190</v>
      </c>
      <c r="BU281" s="101">
        <v>43220</v>
      </c>
      <c r="BV281" s="101">
        <v>43251</v>
      </c>
      <c r="BW281" s="101">
        <v>43281</v>
      </c>
      <c r="BX281" s="101">
        <v>43312</v>
      </c>
      <c r="BY281" s="101">
        <v>43343</v>
      </c>
      <c r="BZ281" s="101">
        <v>43373</v>
      </c>
      <c r="CA281" s="101">
        <v>43404</v>
      </c>
      <c r="CB281" s="101">
        <v>43434</v>
      </c>
      <c r="CC281" s="101">
        <v>43465</v>
      </c>
      <c r="CD281" s="101">
        <v>43496</v>
      </c>
      <c r="CE281" s="101">
        <v>43524</v>
      </c>
      <c r="CF281" s="101">
        <v>43555</v>
      </c>
      <c r="CG281" s="101">
        <v>43585</v>
      </c>
      <c r="CH281" s="101">
        <v>43616</v>
      </c>
      <c r="CI281" s="101">
        <v>43646</v>
      </c>
      <c r="CJ281" s="101">
        <v>43677</v>
      </c>
      <c r="CK281" s="101">
        <v>43708</v>
      </c>
      <c r="CL281" s="101">
        <v>43738</v>
      </c>
      <c r="CM281" s="101">
        <v>43769</v>
      </c>
      <c r="CN281" s="101">
        <v>43799</v>
      </c>
      <c r="CO281" s="101">
        <v>43830</v>
      </c>
      <c r="CP281" s="101">
        <v>43861</v>
      </c>
      <c r="CQ281" s="101">
        <v>43890</v>
      </c>
      <c r="CR281" s="101">
        <v>43921</v>
      </c>
      <c r="CS281" s="101">
        <v>43951</v>
      </c>
      <c r="CT281" s="101">
        <v>43982</v>
      </c>
      <c r="CU281" s="101">
        <v>44012</v>
      </c>
      <c r="CV281" s="101">
        <v>44043</v>
      </c>
      <c r="CW281" s="101">
        <v>44074</v>
      </c>
      <c r="CX281" s="101">
        <v>44104</v>
      </c>
      <c r="CY281" s="101">
        <v>44135</v>
      </c>
      <c r="CZ281" s="101">
        <v>44165</v>
      </c>
      <c r="DA281" s="101">
        <v>44196</v>
      </c>
      <c r="DB281" s="101">
        <v>44227</v>
      </c>
      <c r="DC281" s="101">
        <v>44255</v>
      </c>
      <c r="DD281" s="101">
        <v>44286</v>
      </c>
      <c r="DE281" s="101">
        <v>44316</v>
      </c>
      <c r="DF281" s="101">
        <v>44347</v>
      </c>
      <c r="DG281" s="101">
        <v>44377</v>
      </c>
      <c r="DH281" s="101">
        <v>44408</v>
      </c>
      <c r="DI281" s="101">
        <v>44439</v>
      </c>
      <c r="DJ281" s="101">
        <v>44469</v>
      </c>
      <c r="DK281" s="101">
        <v>44500</v>
      </c>
      <c r="DL281" s="101">
        <v>44530</v>
      </c>
      <c r="DM281" s="101">
        <v>44561</v>
      </c>
      <c r="DN281" s="101">
        <v>44592</v>
      </c>
      <c r="DO281" s="101">
        <v>44620</v>
      </c>
      <c r="DP281" s="101">
        <v>44651</v>
      </c>
      <c r="DQ281" s="101">
        <v>44681</v>
      </c>
      <c r="DR281" s="101">
        <v>44712</v>
      </c>
      <c r="DS281" s="101">
        <v>44742</v>
      </c>
      <c r="DT281" s="101">
        <v>44773</v>
      </c>
      <c r="DU281" s="101">
        <v>44804</v>
      </c>
      <c r="DV281" s="101">
        <v>44834</v>
      </c>
      <c r="DW281" s="101">
        <v>44865</v>
      </c>
      <c r="DX281" s="101">
        <v>44895</v>
      </c>
      <c r="DY281" s="101">
        <v>44926</v>
      </c>
      <c r="DZ281" s="101">
        <v>44957</v>
      </c>
      <c r="EA281" s="101">
        <v>44985</v>
      </c>
      <c r="EB281" s="101">
        <v>45016</v>
      </c>
      <c r="EC281" s="101">
        <v>45046</v>
      </c>
      <c r="ED281" s="101">
        <v>45077</v>
      </c>
      <c r="EE281" s="101">
        <v>45107</v>
      </c>
      <c r="EF281" s="101">
        <v>45138</v>
      </c>
      <c r="EG281" s="101">
        <v>45169</v>
      </c>
      <c r="EH281" s="101">
        <v>45199</v>
      </c>
      <c r="EI281" s="101">
        <v>45230</v>
      </c>
      <c r="EJ281" s="101">
        <v>45260</v>
      </c>
      <c r="EK281" s="101">
        <v>45291</v>
      </c>
      <c r="EL281" s="101">
        <v>45322</v>
      </c>
      <c r="EM281" s="101">
        <v>45351</v>
      </c>
      <c r="EN281" s="101">
        <v>45382</v>
      </c>
      <c r="EO281" s="101">
        <v>45412</v>
      </c>
      <c r="EP281" s="101">
        <v>45443</v>
      </c>
      <c r="EQ281" s="101">
        <v>45473</v>
      </c>
      <c r="ER281" s="101">
        <v>45504</v>
      </c>
      <c r="ES281" s="101">
        <v>45535</v>
      </c>
      <c r="ET281" s="101">
        <v>45565</v>
      </c>
      <c r="EU281" s="101">
        <v>45596</v>
      </c>
      <c r="EV281" s="101">
        <v>45626</v>
      </c>
      <c r="EW281" s="101">
        <v>45657</v>
      </c>
      <c r="EX281" s="101">
        <v>45688</v>
      </c>
    </row>
    <row r="282" spans="9:283" s="29" customFormat="1">
      <c r="I282" s="12" t="s">
        <v>213</v>
      </c>
      <c r="J282" s="121">
        <v>0</v>
      </c>
      <c r="K282" s="121">
        <v>0</v>
      </c>
      <c r="L282" s="121">
        <v>0</v>
      </c>
      <c r="M282" s="121">
        <v>0</v>
      </c>
      <c r="N282" s="121">
        <v>0</v>
      </c>
      <c r="O282" s="121">
        <v>0</v>
      </c>
      <c r="P282" s="121">
        <v>0</v>
      </c>
      <c r="Q282" s="121">
        <v>0</v>
      </c>
      <c r="R282" s="121">
        <v>0</v>
      </c>
      <c r="S282" s="121">
        <v>0</v>
      </c>
      <c r="T282" s="121">
        <v>0</v>
      </c>
      <c r="U282" s="121">
        <v>0</v>
      </c>
      <c r="V282" s="121">
        <v>0</v>
      </c>
      <c r="W282" s="121">
        <v>0</v>
      </c>
      <c r="X282" s="121">
        <v>0</v>
      </c>
      <c r="Y282" s="121">
        <v>0</v>
      </c>
      <c r="Z282" s="121">
        <v>0</v>
      </c>
      <c r="AA282" s="121">
        <v>0</v>
      </c>
      <c r="AB282" s="121">
        <v>0</v>
      </c>
      <c r="AC282" s="121">
        <v>0</v>
      </c>
      <c r="AD282" s="121">
        <v>0</v>
      </c>
      <c r="AE282" s="121">
        <v>0</v>
      </c>
      <c r="AF282" s="121">
        <v>0</v>
      </c>
      <c r="AG282" s="121">
        <v>0</v>
      </c>
      <c r="AH282" s="121">
        <v>0</v>
      </c>
      <c r="AI282" s="121">
        <v>0</v>
      </c>
      <c r="AJ282" s="121">
        <v>0</v>
      </c>
      <c r="AK282" s="121">
        <v>0</v>
      </c>
      <c r="AL282" s="121">
        <v>0</v>
      </c>
      <c r="AM282" s="121">
        <v>0</v>
      </c>
      <c r="AN282" s="121">
        <v>0</v>
      </c>
      <c r="AO282" s="121">
        <v>0</v>
      </c>
      <c r="AP282" s="121">
        <v>0</v>
      </c>
      <c r="AQ282" s="121">
        <v>0</v>
      </c>
      <c r="AR282" s="121">
        <v>0</v>
      </c>
      <c r="AS282" s="121">
        <v>0</v>
      </c>
      <c r="AT282" s="121">
        <v>0</v>
      </c>
      <c r="AU282" s="121">
        <v>0</v>
      </c>
      <c r="AV282" s="121">
        <v>1.70068027210884E-3</v>
      </c>
      <c r="AW282" s="121">
        <v>2.0325203252032501E-3</v>
      </c>
      <c r="AX282" s="121">
        <v>0</v>
      </c>
      <c r="AY282" s="121">
        <v>0</v>
      </c>
      <c r="AZ282" s="121">
        <v>0</v>
      </c>
      <c r="BA282" s="121">
        <v>0</v>
      </c>
      <c r="BB282" s="121">
        <v>1.39082058414465E-3</v>
      </c>
      <c r="BC282" s="121">
        <v>0</v>
      </c>
      <c r="BD282" s="121">
        <v>0</v>
      </c>
      <c r="BE282" s="121">
        <v>0</v>
      </c>
      <c r="BF282" s="121">
        <v>0</v>
      </c>
      <c r="BG282" s="121">
        <v>1.7361111111111099E-3</v>
      </c>
      <c r="BH282" s="121">
        <v>0</v>
      </c>
      <c r="BI282" s="121">
        <v>0</v>
      </c>
      <c r="BJ282" s="121">
        <v>1.2820512820512801E-3</v>
      </c>
      <c r="BK282" s="121">
        <v>0</v>
      </c>
      <c r="BL282" s="121">
        <v>1.35869565217391E-3</v>
      </c>
      <c r="BM282" s="121">
        <v>0</v>
      </c>
      <c r="BN282" s="121">
        <v>0</v>
      </c>
      <c r="BO282" s="121">
        <v>0</v>
      </c>
      <c r="BP282" s="121">
        <v>2.6990553306342801E-3</v>
      </c>
      <c r="BQ282" s="121">
        <v>1.5151515151515099E-3</v>
      </c>
      <c r="BR282" s="121">
        <v>1.5455950540958299E-3</v>
      </c>
      <c r="BS282" s="121">
        <v>3.2051282051282098E-3</v>
      </c>
      <c r="BT282" s="121">
        <v>5.7306590257879602E-3</v>
      </c>
      <c r="BU282" s="121">
        <v>1.6129032258064501E-3</v>
      </c>
      <c r="BV282" s="121">
        <v>0</v>
      </c>
      <c r="BW282" s="121">
        <v>2.3446658851113702E-3</v>
      </c>
      <c r="BX282" s="121">
        <v>1.1428571428571401E-2</v>
      </c>
      <c r="BY282" s="121">
        <v>1.27462340672074E-2</v>
      </c>
      <c r="BZ282" s="121">
        <v>2.4906600249065998E-3</v>
      </c>
      <c r="CA282" s="121">
        <v>3.8910505836575902E-3</v>
      </c>
      <c r="CB282" s="121">
        <v>1.25470514429109E-3</v>
      </c>
      <c r="CC282" s="121">
        <v>2.7932960893854799E-2</v>
      </c>
      <c r="CD282" s="121">
        <v>4.3290043290043299E-3</v>
      </c>
      <c r="CE282" s="121">
        <v>3.0075187969924801E-3</v>
      </c>
      <c r="CF282" s="121">
        <v>2.5773195876288698E-3</v>
      </c>
      <c r="CG282" s="121">
        <v>0</v>
      </c>
      <c r="CH282" s="121">
        <v>0</v>
      </c>
      <c r="CI282" s="121">
        <v>9.8846787479406895E-3</v>
      </c>
      <c r="CJ282" s="121">
        <v>2.7137042062415199E-3</v>
      </c>
      <c r="CK282" s="121">
        <v>8.29875518672199E-3</v>
      </c>
      <c r="CL282" s="121">
        <v>1.17340286831812E-2</v>
      </c>
      <c r="CM282" s="121">
        <v>7.7021822849807397E-3</v>
      </c>
      <c r="CN282" s="121">
        <v>8.5227272727272704E-3</v>
      </c>
      <c r="CO282" s="121">
        <v>1.1650485436893201E-2</v>
      </c>
      <c r="CP282" s="121">
        <v>0</v>
      </c>
      <c r="CQ282" s="121">
        <v>9.765625E-3</v>
      </c>
      <c r="CR282" s="121">
        <v>1.8450184501845001E-3</v>
      </c>
      <c r="CS282" s="121">
        <v>0</v>
      </c>
      <c r="CT282" s="121">
        <v>3.3557046979865801E-3</v>
      </c>
      <c r="CU282" s="121">
        <v>0</v>
      </c>
      <c r="CV282" s="121">
        <v>7.9617834394904493E-3</v>
      </c>
      <c r="CW282" s="121">
        <v>6.5789473684210497E-3</v>
      </c>
      <c r="CX282" s="121">
        <v>1.42045454545455E-3</v>
      </c>
      <c r="CY282" s="121">
        <v>1.2288786482334901E-2</v>
      </c>
      <c r="CZ282" s="121">
        <v>6.2305295950155796E-3</v>
      </c>
      <c r="DA282" s="121">
        <v>1.8062397372742199E-2</v>
      </c>
      <c r="DB282" s="121">
        <v>1.9305019305019299E-3</v>
      </c>
      <c r="DC282" s="121">
        <v>1.2216404886561999E-2</v>
      </c>
      <c r="DD282" s="121">
        <v>1.38888888888889E-2</v>
      </c>
      <c r="DE282" s="121">
        <v>7.2992700729926996E-3</v>
      </c>
      <c r="DF282" s="121">
        <v>7.0621468926553698E-3</v>
      </c>
      <c r="DG282" s="121">
        <v>1.6129032258064498E-2</v>
      </c>
      <c r="DH282" s="121">
        <v>1.39470013947001E-2</v>
      </c>
      <c r="DI282" s="121">
        <v>4.6511627906976702E-2</v>
      </c>
      <c r="DJ282" s="121">
        <v>9.7765363128491604E-3</v>
      </c>
      <c r="DK282" s="121">
        <v>4.5300113250283103E-3</v>
      </c>
      <c r="DL282" s="121">
        <v>2.1105527638190999E-2</v>
      </c>
      <c r="DM282" s="121">
        <v>9.9502487562189105E-3</v>
      </c>
      <c r="DN282" s="121">
        <v>2.4577572964669701E-2</v>
      </c>
      <c r="DO282" s="121">
        <v>6.0313630880579E-3</v>
      </c>
      <c r="DP282" s="121">
        <v>1.7738359201773801E-2</v>
      </c>
      <c r="DQ282" s="121">
        <v>3.05810397553517E-3</v>
      </c>
      <c r="DR282" s="121">
        <v>1.4510278113663899E-2</v>
      </c>
      <c r="DS282" s="121">
        <v>1.1920529801324501E-2</v>
      </c>
      <c r="DT282" s="121">
        <v>1.03896103896104E-2</v>
      </c>
      <c r="DU282" s="121">
        <v>3.4443168771527001E-3</v>
      </c>
      <c r="DV282" s="121">
        <v>1.8848167539267002E-2</v>
      </c>
      <c r="DW282" s="121">
        <v>2.6910656620021501E-2</v>
      </c>
      <c r="DX282" s="121">
        <v>2.4193548387096801E-2</v>
      </c>
      <c r="DY282" s="121">
        <v>8.9020771513353102E-3</v>
      </c>
      <c r="DZ282" s="121">
        <v>1.8121911037891299E-2</v>
      </c>
      <c r="EA282" s="121">
        <v>1.0596026490066199E-2</v>
      </c>
      <c r="EB282" s="121">
        <v>3.1645569620253199E-3</v>
      </c>
      <c r="EC282" s="121">
        <v>3.1796502384737698E-3</v>
      </c>
      <c r="ED282" s="121">
        <v>1.16279069767442E-2</v>
      </c>
      <c r="EE282" s="121">
        <v>2.6410564225690301E-2</v>
      </c>
      <c r="EF282" s="121">
        <v>3.2258064516128997E-2</v>
      </c>
      <c r="EG282" s="121">
        <v>2.80269058295964E-2</v>
      </c>
      <c r="EH282" s="121">
        <v>7.8563411896745202E-3</v>
      </c>
      <c r="EI282" s="121">
        <v>1.3126491646778E-2</v>
      </c>
      <c r="EJ282" s="121">
        <v>6.86947988223749E-3</v>
      </c>
      <c r="EK282" s="121">
        <v>1.08843537414966E-2</v>
      </c>
      <c r="EL282" s="121">
        <v>2.77456647398844E-2</v>
      </c>
      <c r="EM282" s="121">
        <v>5.5214723926380403E-2</v>
      </c>
      <c r="EN282" s="121">
        <v>3.0674846625766899E-2</v>
      </c>
      <c r="EO282" s="121">
        <v>1.8207282913165299E-2</v>
      </c>
      <c r="EP282" s="121">
        <v>3.4739454094292799E-2</v>
      </c>
      <c r="EQ282" s="121">
        <v>4.2796005706134101E-2</v>
      </c>
      <c r="ER282" s="121">
        <v>1.9971469329529201E-2</v>
      </c>
      <c r="ES282" s="121">
        <v>1.04031209362809E-2</v>
      </c>
      <c r="ET282" s="121">
        <v>2.84900284900285E-3</v>
      </c>
      <c r="EU282" s="121">
        <v>3.7406483790523699E-3</v>
      </c>
      <c r="EV282" s="121">
        <v>6.8259385665529002E-3</v>
      </c>
      <c r="EW282" s="121">
        <v>6.1776061776061798E-2</v>
      </c>
      <c r="EX282" s="121">
        <v>2.96296296296296E-2</v>
      </c>
    </row>
    <row r="283" spans="9:283" s="29" customFormat="1">
      <c r="I283" t="s">
        <v>351</v>
      </c>
      <c r="J283"/>
      <c r="K283"/>
      <c r="L283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>
        <v>0</v>
      </c>
      <c r="AV283" s="121">
        <v>1.4172335600907E-4</v>
      </c>
      <c r="AW283" s="121">
        <v>3.1110004977600751E-4</v>
      </c>
      <c r="AX283" s="121">
        <v>3.1110004977600751E-4</v>
      </c>
      <c r="AY283" s="121">
        <v>3.1110004977600751E-4</v>
      </c>
      <c r="AZ283" s="121">
        <v>3.1110004977600751E-4</v>
      </c>
      <c r="BA283" s="121">
        <v>3.1110004977600751E-4</v>
      </c>
      <c r="BB283" s="121">
        <v>4.2700176512139505E-4</v>
      </c>
      <c r="BC283" s="121">
        <v>4.2700176512139505E-4</v>
      </c>
      <c r="BD283" s="121">
        <v>4.2700176512139505E-4</v>
      </c>
      <c r="BE283" s="121">
        <v>4.2700176512139505E-4</v>
      </c>
      <c r="BF283" s="121">
        <v>4.2700176512139505E-4</v>
      </c>
      <c r="BG283" s="121">
        <v>5.7167769104732086E-4</v>
      </c>
      <c r="BH283" s="121">
        <v>4.2995433503825086E-4</v>
      </c>
      <c r="BI283" s="121">
        <v>2.6057764127131335E-4</v>
      </c>
      <c r="BJ283" s="121">
        <v>3.6741524810891997E-4</v>
      </c>
      <c r="BK283" s="121">
        <v>3.6741524810891997E-4</v>
      </c>
      <c r="BL283" s="121">
        <v>4.8063988579007919E-4</v>
      </c>
      <c r="BM283" s="121">
        <v>4.8063988579007919E-4</v>
      </c>
      <c r="BN283" s="121">
        <v>3.6473817044469165E-4</v>
      </c>
      <c r="BO283" s="121">
        <v>3.6473817044469165E-4</v>
      </c>
      <c r="BP283" s="121">
        <v>5.8965944799754832E-4</v>
      </c>
      <c r="BQ283" s="121">
        <v>7.159220742601742E-4</v>
      </c>
      <c r="BR283" s="121">
        <v>8.4472166210149342E-4</v>
      </c>
      <c r="BS283" s="121">
        <v>9.6713975326958494E-4</v>
      </c>
      <c r="BT283" s="121">
        <v>1.4446946720852484E-3</v>
      </c>
      <c r="BU283" s="121">
        <v>1.5791032742357859E-3</v>
      </c>
      <c r="BV283" s="121">
        <v>1.472265667398179E-3</v>
      </c>
      <c r="BW283" s="121">
        <v>1.6676544911574597E-3</v>
      </c>
      <c r="BX283" s="121">
        <v>2.5068108058572507E-3</v>
      </c>
      <c r="BY283" s="121">
        <v>3.5689969781245341E-3</v>
      </c>
      <c r="BZ283" s="121">
        <v>3.7765519802000838E-3</v>
      </c>
      <c r="CA283" s="121">
        <v>4.1008061955048825E-3</v>
      </c>
      <c r="CB283" s="121">
        <v>3.9804436799762838E-3</v>
      </c>
      <c r="CC283" s="121">
        <v>6.1819277948682244E-3</v>
      </c>
      <c r="CD283" s="121">
        <v>6.4138785677772675E-3</v>
      </c>
      <c r="CE283" s="121">
        <v>6.3974111170992899E-3</v>
      </c>
      <c r="CF283" s="121">
        <v>6.1346328305860323E-3</v>
      </c>
      <c r="CG283" s="121">
        <v>6.0002242284354947E-3</v>
      </c>
      <c r="CH283" s="121">
        <v>6.0002242284354947E-3</v>
      </c>
      <c r="CI283" s="121">
        <v>6.6285586336712714E-3</v>
      </c>
      <c r="CJ283" s="121">
        <v>5.9023196984771134E-3</v>
      </c>
      <c r="CK283" s="121">
        <v>5.5316964584366636E-3</v>
      </c>
      <c r="CL283" s="121">
        <v>6.3019771799595467E-3</v>
      </c>
      <c r="CM283" s="121">
        <v>6.619571488403142E-3</v>
      </c>
      <c r="CN283" s="121">
        <v>7.2252399991061568E-3</v>
      </c>
      <c r="CO283" s="121">
        <v>5.8683670443593584E-3</v>
      </c>
      <c r="CP283" s="121">
        <v>5.5076166836089966E-3</v>
      </c>
      <c r="CQ283" s="121">
        <v>6.0707922005262911E-3</v>
      </c>
      <c r="CR283" s="121">
        <v>6.0097671057392603E-3</v>
      </c>
      <c r="CS283" s="121">
        <v>6.0097671057392603E-3</v>
      </c>
      <c r="CT283" s="121">
        <v>6.2894091639048091E-3</v>
      </c>
      <c r="CU283" s="121">
        <v>5.4656859349097491E-3</v>
      </c>
      <c r="CV283" s="121">
        <v>5.9030258710138263E-3</v>
      </c>
      <c r="CW283" s="121">
        <v>5.7597085528220812E-3</v>
      </c>
      <c r="CX283" s="121">
        <v>4.9002440413448622E-3</v>
      </c>
      <c r="CY283" s="121">
        <v>5.2824610577910415E-3</v>
      </c>
      <c r="CZ283" s="121">
        <v>5.0914445846484005E-3</v>
      </c>
      <c r="DA283" s="121">
        <v>5.6257705793024831E-3</v>
      </c>
      <c r="DB283" s="121">
        <v>5.786645740177644E-3</v>
      </c>
      <c r="DC283" s="121">
        <v>5.9908773973911438E-3</v>
      </c>
      <c r="DD283" s="121">
        <v>6.9945332672831781E-3</v>
      </c>
      <c r="DE283" s="121">
        <v>7.6028057733659032E-3</v>
      </c>
      <c r="DF283" s="121">
        <v>7.9116759562549693E-3</v>
      </c>
      <c r="DG283" s="121">
        <v>9.2557619777603444E-3</v>
      </c>
      <c r="DH283" s="121">
        <v>9.7545301406944812E-3</v>
      </c>
      <c r="DI283" s="121">
        <v>1.3082253518907452E-2</v>
      </c>
      <c r="DJ283" s="121">
        <v>1.3778593666190338E-2</v>
      </c>
      <c r="DK283" s="121">
        <v>1.3132029069748122E-2</v>
      </c>
      <c r="DL283" s="121">
        <v>1.4371612240012743E-2</v>
      </c>
      <c r="DM283" s="121">
        <v>1.3695599855302465E-2</v>
      </c>
      <c r="DN283" s="121">
        <v>1.5582855774816447E-2</v>
      </c>
      <c r="DO283" s="121">
        <v>1.5067435624941105E-2</v>
      </c>
      <c r="DP283" s="121">
        <v>1.5388224817681513E-2</v>
      </c>
      <c r="DQ283" s="121">
        <v>1.503479430956005E-2</v>
      </c>
      <c r="DR283" s="121">
        <v>1.5655471911310764E-2</v>
      </c>
      <c r="DS283" s="121">
        <v>1.5304763373249096E-2</v>
      </c>
      <c r="DT283" s="121">
        <v>1.5008314122824953E-2</v>
      </c>
      <c r="DU283" s="121">
        <v>1.1419371537006286E-2</v>
      </c>
      <c r="DV283" s="121">
        <v>1.2175340805874442E-2</v>
      </c>
      <c r="DW283" s="121">
        <v>1.4040394580457208E-2</v>
      </c>
      <c r="DX283" s="121">
        <v>1.4297729642866026E-2</v>
      </c>
      <c r="DY283" s="121">
        <v>1.4210382009125727E-2</v>
      </c>
      <c r="DZ283" s="121">
        <v>1.367241018189419E-2</v>
      </c>
      <c r="EA283" s="121">
        <v>1.4052798798728214E-2</v>
      </c>
      <c r="EB283" s="121">
        <v>1.2838315278749174E-2</v>
      </c>
      <c r="EC283" s="121">
        <v>1.2848444133994059E-2</v>
      </c>
      <c r="ED283" s="121">
        <v>1.2608246539250752E-2</v>
      </c>
      <c r="EE283" s="121">
        <v>1.38157494079479E-2</v>
      </c>
      <c r="EF283" s="121">
        <v>1.5638120585157785E-2</v>
      </c>
      <c r="EG283" s="121">
        <v>1.7686669664528094E-2</v>
      </c>
      <c r="EH283" s="121">
        <v>1.6770684135395387E-2</v>
      </c>
      <c r="EI283" s="121">
        <v>1.5622003720958427E-2</v>
      </c>
      <c r="EJ283" s="121">
        <v>1.4178331345553484E-2</v>
      </c>
      <c r="EK283" s="121">
        <v>1.4343521061400258E-2</v>
      </c>
      <c r="EL283" s="121">
        <v>1.5145500536566348E-2</v>
      </c>
      <c r="EM283" s="121">
        <v>1.8863725322925868E-2</v>
      </c>
      <c r="EN283" s="121">
        <v>2.1156249461571002E-2</v>
      </c>
      <c r="EO283" s="121">
        <v>2.2408552184461961E-2</v>
      </c>
      <c r="EP283" s="121">
        <v>2.4334514444257674E-2</v>
      </c>
      <c r="EQ283" s="121">
        <v>2.5699967900961327E-2</v>
      </c>
      <c r="ER283" s="121">
        <v>2.4676084968744679E-2</v>
      </c>
      <c r="ES283" s="121">
        <v>2.3207436227635044E-2</v>
      </c>
      <c r="ET283" s="121">
        <v>2.2790158032579073E-2</v>
      </c>
      <c r="EU283" s="121">
        <v>2.2008004426935276E-2</v>
      </c>
      <c r="EV283" s="121">
        <v>2.2004375983961558E-2</v>
      </c>
      <c r="EW283" s="121">
        <v>2.624535165350866E-2</v>
      </c>
      <c r="EX283" s="121">
        <v>2.6402348727654096E-2</v>
      </c>
    </row>
    <row r="284" spans="9:283" s="29" customFormat="1"/>
    <row r="285" spans="9:283" s="29" customFormat="1">
      <c r="I285" s="52" t="s">
        <v>352</v>
      </c>
    </row>
    <row r="286" spans="9:283" s="29" customFormat="1">
      <c r="I286" s="14"/>
      <c r="J286" s="28">
        <v>2010</v>
      </c>
      <c r="K286" s="28">
        <v>2011</v>
      </c>
      <c r="L286" s="28">
        <v>2012</v>
      </c>
      <c r="M286" s="28">
        <v>2013</v>
      </c>
      <c r="N286" s="28">
        <v>2014</v>
      </c>
      <c r="O286" s="28">
        <v>2015</v>
      </c>
      <c r="P286" s="28">
        <v>2016</v>
      </c>
      <c r="Q286" s="28">
        <v>2017</v>
      </c>
      <c r="R286" s="28">
        <v>2018</v>
      </c>
      <c r="S286" s="28">
        <v>2019</v>
      </c>
      <c r="T286" s="28">
        <v>2020</v>
      </c>
      <c r="U286" s="28">
        <v>2021</v>
      </c>
      <c r="V286" s="28">
        <v>2022</v>
      </c>
      <c r="W286" s="28">
        <v>2023</v>
      </c>
      <c r="X286" s="28">
        <v>2024</v>
      </c>
      <c r="Y286" s="28">
        <v>2025</v>
      </c>
      <c r="Z286" s="28">
        <v>2026</v>
      </c>
      <c r="AA286" s="28">
        <v>2027</v>
      </c>
      <c r="AB286" s="28">
        <v>2028</v>
      </c>
      <c r="AC286" s="28">
        <v>2029</v>
      </c>
      <c r="AD286" s="28">
        <v>2030</v>
      </c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8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8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8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8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84"/>
      <c r="DH286" s="84"/>
      <c r="DI286" s="84"/>
      <c r="DJ286" s="84"/>
      <c r="DK286" s="84"/>
      <c r="DL286" s="84"/>
      <c r="DM286" s="84"/>
      <c r="DN286" s="84"/>
      <c r="DO286" s="84"/>
      <c r="DP286" s="84"/>
      <c r="DQ286" s="84"/>
      <c r="DR286" s="84"/>
      <c r="DS286" s="84"/>
      <c r="DT286" s="84"/>
      <c r="DU286" s="84"/>
      <c r="DV286" s="84"/>
      <c r="DW286" s="84"/>
      <c r="DX286" s="84"/>
      <c r="DY286" s="84"/>
      <c r="DZ286" s="84"/>
      <c r="EA286" s="84"/>
      <c r="EB286" s="84"/>
      <c r="EC286" s="84"/>
      <c r="ED286" s="84"/>
      <c r="EE286" s="84"/>
      <c r="EF286" s="84"/>
      <c r="EG286" s="84"/>
      <c r="EH286" s="84"/>
      <c r="EI286" s="84"/>
      <c r="EJ286" s="84"/>
      <c r="EK286" s="84"/>
      <c r="EL286" s="84"/>
      <c r="EM286" s="84"/>
      <c r="EN286" s="84"/>
      <c r="EO286" s="84"/>
      <c r="EP286" s="84"/>
      <c r="EQ286" s="84"/>
      <c r="ER286" s="84"/>
      <c r="ES286" s="84"/>
      <c r="ET286" s="84"/>
      <c r="EU286" s="84"/>
      <c r="EV286" s="84"/>
      <c r="EW286" s="84"/>
      <c r="EX286" s="84"/>
      <c r="EY286" s="84"/>
      <c r="EZ286" s="84"/>
      <c r="FA286" s="84"/>
      <c r="FB286" s="84"/>
      <c r="FC286" s="84"/>
      <c r="FD286" s="84"/>
      <c r="FE286" s="84"/>
      <c r="FF286" s="84"/>
      <c r="FG286" s="84"/>
      <c r="FH286" s="84"/>
      <c r="FI286" s="84"/>
      <c r="FJ286" s="84"/>
      <c r="FK286" s="84"/>
      <c r="FL286" s="84"/>
      <c r="FM286" s="84"/>
      <c r="FN286" s="84"/>
      <c r="FO286" s="84"/>
      <c r="FP286" s="84"/>
      <c r="FQ286" s="84"/>
      <c r="FR286" s="84"/>
      <c r="FS286" s="84"/>
      <c r="FT286" s="84"/>
      <c r="FU286" s="84"/>
      <c r="FV286" s="84"/>
      <c r="FW286" s="84"/>
      <c r="FX286" s="84"/>
      <c r="FY286" s="84"/>
      <c r="FZ286" s="84"/>
      <c r="GA286" s="84"/>
      <c r="GB286" s="84"/>
      <c r="GC286" s="84"/>
      <c r="GD286" s="84"/>
      <c r="GE286" s="84"/>
      <c r="GF286" s="84"/>
      <c r="GG286" s="84"/>
      <c r="GH286" s="84"/>
      <c r="GI286" s="84"/>
      <c r="GJ286" s="84"/>
      <c r="GK286" s="84"/>
      <c r="GL286" s="84"/>
      <c r="GM286" s="84"/>
      <c r="GN286" s="84"/>
      <c r="GO286" s="84"/>
      <c r="GP286" s="84"/>
      <c r="GQ286" s="84"/>
      <c r="GR286" s="84"/>
      <c r="GS286" s="84"/>
      <c r="GT286" s="84"/>
      <c r="GU286" s="84"/>
      <c r="GV286" s="84"/>
      <c r="GW286" s="84"/>
      <c r="GX286" s="84"/>
      <c r="GY286" s="84"/>
      <c r="GZ286" s="84"/>
      <c r="HA286" s="84"/>
      <c r="HB286" s="84"/>
      <c r="HC286" s="84"/>
      <c r="HD286" s="84"/>
      <c r="HE286" s="84"/>
      <c r="HF286" s="84"/>
      <c r="HG286" s="84"/>
      <c r="HH286" s="84"/>
      <c r="HI286" s="84"/>
      <c r="HJ286" s="84"/>
      <c r="HK286" s="84"/>
      <c r="HL286" s="84"/>
      <c r="HM286" s="84"/>
      <c r="HN286" s="84"/>
      <c r="HO286" s="84"/>
      <c r="HP286" s="84"/>
      <c r="HQ286" s="84"/>
      <c r="HR286" s="84"/>
      <c r="HS286" s="84"/>
      <c r="HT286" s="84"/>
      <c r="HU286" s="84"/>
      <c r="HV286" s="84"/>
      <c r="HW286" s="84"/>
      <c r="HX286" s="84"/>
      <c r="HY286" s="84"/>
      <c r="HZ286" s="84"/>
      <c r="IA286" s="84"/>
      <c r="IB286" s="84"/>
      <c r="IC286" s="84"/>
      <c r="ID286" s="84"/>
      <c r="IE286" s="84"/>
      <c r="IF286" s="84"/>
      <c r="IG286" s="84"/>
      <c r="IH286" s="84"/>
      <c r="II286" s="84"/>
      <c r="IJ286" s="84"/>
      <c r="IK286" s="84"/>
      <c r="IL286" s="84"/>
      <c r="IM286" s="84"/>
      <c r="IN286" s="84"/>
      <c r="IO286" s="84"/>
      <c r="IP286" s="84"/>
      <c r="IQ286" s="84"/>
      <c r="IR286" s="84"/>
      <c r="IS286" s="84"/>
      <c r="IT286" s="84"/>
      <c r="IU286" s="84"/>
      <c r="IV286" s="84"/>
      <c r="IW286" s="84"/>
      <c r="IX286" s="84"/>
      <c r="IY286" s="84"/>
      <c r="IZ286" s="84"/>
      <c r="JA286" s="84"/>
      <c r="JB286" s="84"/>
      <c r="JC286" s="84"/>
      <c r="JD286" s="84"/>
      <c r="JE286" s="84"/>
      <c r="JF286" s="84"/>
      <c r="JG286" s="84"/>
      <c r="JH286" s="84"/>
      <c r="JI286" s="84"/>
      <c r="JJ286" s="84"/>
      <c r="JK286" s="84"/>
      <c r="JL286" s="84"/>
      <c r="JM286" s="84"/>
      <c r="JN286" s="84"/>
      <c r="JO286" s="84"/>
      <c r="JP286" s="84"/>
      <c r="JQ286" s="84"/>
      <c r="JR286" s="84"/>
      <c r="JS286" s="84"/>
      <c r="JT286" s="84"/>
      <c r="JU286" s="84"/>
      <c r="JV286" s="84"/>
      <c r="JW286" s="84"/>
    </row>
    <row r="287" spans="9:283" s="29" customFormat="1">
      <c r="I287" s="12" t="s">
        <v>213</v>
      </c>
      <c r="J287" s="122">
        <v>21265</v>
      </c>
      <c r="K287" s="122">
        <v>21568</v>
      </c>
      <c r="L287" s="122">
        <v>21754</v>
      </c>
      <c r="M287" s="122">
        <v>21773</v>
      </c>
      <c r="N287" s="122">
        <v>23746</v>
      </c>
      <c r="O287" s="122">
        <v>23078</v>
      </c>
      <c r="P287" s="122">
        <v>23349</v>
      </c>
      <c r="Q287" s="122">
        <v>24994</v>
      </c>
      <c r="R287" s="122">
        <v>25432</v>
      </c>
      <c r="S287" s="122">
        <v>25491</v>
      </c>
      <c r="T287" s="122">
        <v>25641</v>
      </c>
      <c r="U287" s="122">
        <v>27332</v>
      </c>
      <c r="V287" s="122">
        <v>27597</v>
      </c>
      <c r="W287" s="122">
        <v>25939</v>
      </c>
      <c r="X287" s="122"/>
      <c r="Y287" s="122"/>
      <c r="Z287" s="122"/>
      <c r="AA287" s="122"/>
      <c r="AB287" s="122"/>
      <c r="AC287" s="122"/>
      <c r="AD287" s="122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  <c r="CH287" s="104"/>
      <c r="CI287" s="104"/>
      <c r="CJ287" s="104"/>
      <c r="CK287" s="104"/>
      <c r="CL287" s="104"/>
      <c r="CM287" s="104"/>
      <c r="CN287" s="104"/>
      <c r="CO287" s="104"/>
      <c r="CP287" s="104"/>
      <c r="CQ287" s="104"/>
      <c r="CR287" s="104"/>
      <c r="CS287" s="104"/>
      <c r="CT287" s="104"/>
      <c r="CU287" s="104"/>
      <c r="CV287" s="104"/>
      <c r="CW287" s="104"/>
      <c r="CX287" s="104"/>
      <c r="CY287" s="104"/>
      <c r="CZ287" s="104"/>
      <c r="DA287" s="104"/>
      <c r="DB287" s="104"/>
      <c r="DC287" s="104"/>
      <c r="DD287" s="104"/>
      <c r="DE287" s="104"/>
      <c r="DF287" s="104"/>
      <c r="DG287" s="104"/>
      <c r="DH287" s="104"/>
      <c r="DI287" s="104"/>
      <c r="DJ287" s="104"/>
      <c r="DK287" s="104"/>
      <c r="DL287" s="104"/>
      <c r="DM287" s="104"/>
      <c r="DN287" s="104"/>
      <c r="DO287" s="104"/>
      <c r="DP287" s="104"/>
      <c r="DQ287" s="104"/>
      <c r="DR287" s="104"/>
      <c r="DS287" s="104"/>
      <c r="DT287" s="104"/>
      <c r="DU287" s="104"/>
      <c r="DV287" s="104"/>
      <c r="DW287" s="104"/>
      <c r="DX287" s="104"/>
      <c r="DY287" s="104"/>
      <c r="DZ287" s="104"/>
      <c r="EA287" s="104"/>
      <c r="EB287" s="104"/>
      <c r="EC287" s="104"/>
      <c r="ED287" s="104"/>
      <c r="EE287" s="104"/>
      <c r="EF287" s="104"/>
      <c r="EG287" s="104"/>
      <c r="EH287" s="104"/>
      <c r="EI287" s="104"/>
      <c r="EJ287" s="104"/>
    </row>
    <row r="288" spans="9:283" s="29" customFormat="1">
      <c r="I288"/>
      <c r="CU288" s="71"/>
    </row>
    <row r="289" spans="2:142" s="29" customFormat="1">
      <c r="I289" s="52" t="s">
        <v>353</v>
      </c>
    </row>
    <row r="290" spans="2:142" s="29" customFormat="1">
      <c r="I290" s="14"/>
      <c r="J290" s="28">
        <v>2010</v>
      </c>
      <c r="K290" s="28">
        <v>2011</v>
      </c>
      <c r="L290" s="28">
        <v>2012</v>
      </c>
      <c r="M290" s="28">
        <v>2013</v>
      </c>
      <c r="N290" s="28">
        <v>2014</v>
      </c>
      <c r="O290" s="28">
        <v>2015</v>
      </c>
      <c r="P290" s="28">
        <v>2016</v>
      </c>
      <c r="Q290" s="28">
        <v>2017</v>
      </c>
      <c r="R290" s="28">
        <v>2018</v>
      </c>
      <c r="S290" s="28">
        <v>2019</v>
      </c>
      <c r="T290" s="28">
        <v>2020</v>
      </c>
      <c r="U290" s="28">
        <v>2021</v>
      </c>
      <c r="V290" s="28">
        <v>2022</v>
      </c>
      <c r="W290" s="28">
        <v>2023</v>
      </c>
      <c r="X290" s="28">
        <v>2024</v>
      </c>
      <c r="Y290" s="28">
        <v>2025</v>
      </c>
      <c r="Z290" s="28">
        <v>2026</v>
      </c>
      <c r="AA290" s="28">
        <v>2027</v>
      </c>
      <c r="AB290" s="28">
        <v>2028</v>
      </c>
      <c r="AC290" s="28">
        <v>2029</v>
      </c>
      <c r="AD290" s="28">
        <v>2030</v>
      </c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8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8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8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8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84"/>
      <c r="DH290" s="84"/>
      <c r="DI290" s="84"/>
      <c r="DJ290" s="84"/>
      <c r="DK290" s="84"/>
      <c r="DL290" s="84"/>
      <c r="DM290" s="84"/>
      <c r="DN290" s="84"/>
      <c r="DO290" s="84"/>
      <c r="DP290" s="84"/>
      <c r="DQ290" s="84"/>
      <c r="DR290" s="84"/>
      <c r="DS290" s="84"/>
      <c r="DT290" s="84"/>
      <c r="DU290" s="84"/>
      <c r="DV290" s="84"/>
      <c r="DW290" s="84"/>
      <c r="DX290" s="84"/>
      <c r="DY290" s="84"/>
      <c r="DZ290" s="84"/>
      <c r="EA290" s="84"/>
      <c r="EB290" s="84"/>
      <c r="EC290" s="84"/>
      <c r="ED290" s="84"/>
      <c r="EE290" s="84"/>
      <c r="EF290" s="84"/>
      <c r="EG290" s="84"/>
      <c r="EH290" s="84"/>
      <c r="EI290" s="84"/>
      <c r="EJ290" s="84"/>
      <c r="EK290" s="84"/>
      <c r="EL290" s="84"/>
    </row>
    <row r="291" spans="2:142" s="29" customFormat="1">
      <c r="I291" s="12" t="s">
        <v>213</v>
      </c>
      <c r="J291" s="96"/>
      <c r="K291" s="96"/>
      <c r="L291" s="96">
        <v>4767.8999999999996</v>
      </c>
      <c r="M291" s="96">
        <v>4679</v>
      </c>
      <c r="N291" s="96">
        <v>4492.5</v>
      </c>
      <c r="O291" s="96">
        <v>4348.5</v>
      </c>
      <c r="P291" s="96">
        <v>4189.6000000000004</v>
      </c>
      <c r="Q291" s="96">
        <v>3618.5</v>
      </c>
      <c r="R291" s="96">
        <v>4217.1000000000004</v>
      </c>
      <c r="S291" s="96">
        <v>4544.8</v>
      </c>
      <c r="T291" s="96">
        <v>4131.3999999999996</v>
      </c>
      <c r="U291" s="96">
        <v>4444</v>
      </c>
      <c r="V291" s="96">
        <v>4295.3999999999996</v>
      </c>
      <c r="W291" s="96">
        <v>3823.5</v>
      </c>
      <c r="X291" s="96">
        <v>3578.7</v>
      </c>
      <c r="Y291" s="96"/>
      <c r="Z291" s="96"/>
      <c r="AA291" s="96"/>
      <c r="AB291" s="96"/>
      <c r="AC291" s="96"/>
      <c r="AD291" s="96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  <c r="BE291" s="67"/>
      <c r="BF291" s="67"/>
      <c r="BG291" s="67"/>
      <c r="BH291" s="67"/>
      <c r="BI291" s="67"/>
      <c r="BJ291" s="67"/>
      <c r="BK291" s="67"/>
      <c r="BL291" s="67"/>
      <c r="BM291" s="67"/>
      <c r="BN291" s="67"/>
      <c r="BO291" s="67"/>
      <c r="BP291" s="67"/>
      <c r="BQ291" s="67"/>
      <c r="BR291" s="67"/>
      <c r="BS291" s="67"/>
      <c r="BT291" s="67"/>
      <c r="BU291" s="67"/>
      <c r="BV291" s="67"/>
    </row>
    <row r="292" spans="2:142" s="29" customFormat="1"/>
    <row r="293" spans="2:142" s="29" customFormat="1">
      <c r="I293" s="52" t="s">
        <v>354</v>
      </c>
    </row>
    <row r="294" spans="2:142" s="29" customFormat="1">
      <c r="I294" s="14"/>
      <c r="J294" s="28">
        <v>2010</v>
      </c>
      <c r="K294" s="28">
        <v>2011</v>
      </c>
      <c r="L294" s="28">
        <v>2012</v>
      </c>
      <c r="M294" s="28">
        <v>2013</v>
      </c>
      <c r="N294" s="28">
        <v>2014</v>
      </c>
      <c r="O294" s="28">
        <v>2015</v>
      </c>
      <c r="P294" s="28">
        <v>2016</v>
      </c>
      <c r="Q294" s="28">
        <v>2017</v>
      </c>
      <c r="R294" s="28">
        <v>2018</v>
      </c>
      <c r="S294" s="28">
        <v>2019</v>
      </c>
      <c r="T294" s="28">
        <v>2020</v>
      </c>
      <c r="U294" s="28">
        <v>2021</v>
      </c>
      <c r="V294" s="28">
        <v>2022</v>
      </c>
      <c r="W294" s="28">
        <v>2023</v>
      </c>
      <c r="X294" s="100"/>
      <c r="Y294" s="100"/>
      <c r="Z294" s="100"/>
      <c r="AA294" s="100"/>
      <c r="AB294" s="100"/>
      <c r="AC294" s="100"/>
      <c r="AD294" s="100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1"/>
      <c r="BN294" s="101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1"/>
      <c r="BZ294" s="101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1"/>
      <c r="CM294" s="101"/>
      <c r="CN294" s="101"/>
      <c r="CO294" s="101"/>
      <c r="CP294" s="101"/>
      <c r="CQ294" s="101"/>
      <c r="CR294" s="101"/>
      <c r="CS294" s="101"/>
      <c r="CT294" s="101"/>
      <c r="CU294" s="101"/>
      <c r="CV294" s="101"/>
      <c r="CW294" s="101"/>
      <c r="CX294" s="101"/>
      <c r="CY294" s="101"/>
      <c r="CZ294" s="101"/>
      <c r="DA294" s="101"/>
      <c r="DB294" s="101"/>
      <c r="DC294" s="101"/>
      <c r="DD294" s="101"/>
      <c r="DE294" s="101"/>
      <c r="DF294" s="101"/>
      <c r="DG294" s="101"/>
      <c r="DH294" s="101"/>
      <c r="DI294" s="101"/>
      <c r="DJ294" s="101"/>
      <c r="DK294" s="101"/>
      <c r="DL294" s="101"/>
      <c r="DM294" s="101"/>
      <c r="DN294" s="101"/>
      <c r="DO294" s="101"/>
      <c r="DP294" s="101"/>
      <c r="DQ294" s="101"/>
      <c r="DR294" s="101"/>
      <c r="DS294" s="101"/>
      <c r="DT294" s="101"/>
      <c r="DU294" s="101"/>
      <c r="DV294" s="101"/>
      <c r="DW294" s="101"/>
      <c r="DX294" s="101"/>
      <c r="DY294" s="101"/>
      <c r="DZ294" s="101"/>
      <c r="EA294" s="101"/>
      <c r="EB294" s="101"/>
      <c r="EC294" s="101"/>
      <c r="ED294" s="101"/>
      <c r="EE294" s="101"/>
      <c r="EF294" s="101"/>
      <c r="EG294" s="101"/>
      <c r="EH294" s="101"/>
      <c r="EI294" s="101"/>
      <c r="EJ294" s="101"/>
      <c r="EK294" s="101"/>
      <c r="EL294" s="101"/>
    </row>
    <row r="295" spans="2:142" s="29" customFormat="1">
      <c r="I295" s="12" t="s">
        <v>202</v>
      </c>
      <c r="J295"/>
      <c r="K295"/>
      <c r="L295" s="8">
        <v>1.3316969999999999</v>
      </c>
      <c r="M295" s="8">
        <v>1.737087</v>
      </c>
      <c r="N295" s="8">
        <v>1.740308</v>
      </c>
      <c r="O295" s="8">
        <v>1.9233420000000001</v>
      </c>
      <c r="P295" s="8">
        <v>2.2802509999999998</v>
      </c>
      <c r="Q295" s="8">
        <v>2.7761</v>
      </c>
      <c r="R295" s="8">
        <v>2.5646309999999999</v>
      </c>
      <c r="S295" s="8">
        <v>2.5172379999999999</v>
      </c>
      <c r="T295" s="8">
        <v>2.431629</v>
      </c>
      <c r="U295" s="8">
        <v>2.208612</v>
      </c>
      <c r="V295" s="8">
        <v>2.076495</v>
      </c>
      <c r="W295" s="8">
        <v>2.0585460000000002</v>
      </c>
      <c r="X295" s="92"/>
      <c r="Y295" s="92"/>
      <c r="Z295" s="92"/>
      <c r="AA295" s="92"/>
      <c r="AB295" s="92"/>
      <c r="AC295" s="92"/>
      <c r="AD295" s="92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  <c r="AO295" s="67"/>
      <c r="AP295" s="67"/>
      <c r="AQ295" s="67"/>
      <c r="AR295" s="67"/>
      <c r="AS295" s="67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  <c r="BE295" s="67"/>
      <c r="BF295" s="67"/>
      <c r="BG295" s="67"/>
      <c r="BH295" s="67"/>
      <c r="BI295" s="67"/>
      <c r="BJ295" s="67"/>
      <c r="BK295" s="67"/>
      <c r="BL295" s="67"/>
      <c r="BM295" s="67"/>
      <c r="BN295" s="67"/>
      <c r="BO295" s="67"/>
      <c r="BP295" s="67"/>
      <c r="BQ295" s="67"/>
      <c r="BR295" s="67"/>
      <c r="BS295" s="67"/>
      <c r="BT295" s="67"/>
      <c r="BU295" s="67"/>
      <c r="BV295" s="67"/>
    </row>
    <row r="296" spans="2:142" s="29" customFormat="1"/>
    <row r="297" spans="2:142" s="29" customFormat="1">
      <c r="I297" s="52" t="s">
        <v>355</v>
      </c>
    </row>
    <row r="298" spans="2:142" s="29" customFormat="1">
      <c r="J298" s="28">
        <v>2010</v>
      </c>
      <c r="K298" s="28">
        <v>2011</v>
      </c>
      <c r="L298" s="28">
        <v>2012</v>
      </c>
      <c r="M298" s="28">
        <v>2013</v>
      </c>
      <c r="N298" s="28">
        <v>2014</v>
      </c>
      <c r="O298" s="28">
        <v>2015</v>
      </c>
      <c r="P298" s="28">
        <v>2016</v>
      </c>
      <c r="Q298" s="28">
        <v>2017</v>
      </c>
      <c r="R298" s="28">
        <v>2018</v>
      </c>
      <c r="S298" s="28">
        <v>2019</v>
      </c>
      <c r="T298" s="28">
        <v>2020</v>
      </c>
      <c r="U298" s="28">
        <v>2021</v>
      </c>
      <c r="V298" s="28">
        <v>2022</v>
      </c>
      <c r="W298" s="28">
        <v>2023</v>
      </c>
      <c r="X298" s="28">
        <v>2024</v>
      </c>
      <c r="Y298" s="28">
        <v>2025</v>
      </c>
      <c r="Z298" s="28">
        <v>2026</v>
      </c>
      <c r="AA298" s="28">
        <v>2027</v>
      </c>
      <c r="AB298" s="28">
        <v>2028</v>
      </c>
      <c r="AC298" s="28">
        <v>2029</v>
      </c>
      <c r="AD298" s="28">
        <v>2030</v>
      </c>
    </row>
    <row r="299" spans="2:142" s="29" customFormat="1">
      <c r="I299" s="12" t="s">
        <v>213</v>
      </c>
      <c r="J299" s="58">
        <v>1.0911052610482059</v>
      </c>
      <c r="K299" s="58">
        <v>1.1186565581860211</v>
      </c>
      <c r="L299" s="58">
        <v>1.1223372678140739</v>
      </c>
      <c r="M299" s="58">
        <v>1.10185553648479</v>
      </c>
      <c r="N299" s="58">
        <v>1.1120520004356469</v>
      </c>
      <c r="O299" s="58">
        <v>1.1166018589977009</v>
      </c>
      <c r="P299" s="58">
        <v>1.08163566086939</v>
      </c>
      <c r="Q299" s="58">
        <v>1.1452961289267141</v>
      </c>
      <c r="R299" s="58">
        <v>1.1537695429384791</v>
      </c>
      <c r="S299" s="58">
        <v>1.067396957767897</v>
      </c>
      <c r="T299" s="58">
        <v>1.06266405235822</v>
      </c>
      <c r="U299" s="58">
        <v>1.112569085275539</v>
      </c>
      <c r="V299" s="58">
        <v>1.096334584629107</v>
      </c>
    </row>
    <row r="300" spans="2:142" s="29" customFormat="1">
      <c r="I300" s="12" t="s">
        <v>205</v>
      </c>
      <c r="S300" s="58"/>
      <c r="T300" s="58"/>
      <c r="U300" s="58"/>
      <c r="V300" s="58">
        <v>1.0921450346009387</v>
      </c>
      <c r="W300" s="58">
        <v>1.0810135074138894</v>
      </c>
      <c r="X300" s="58">
        <v>1.0728833689161228</v>
      </c>
      <c r="Y300" s="58">
        <v>1.0696748233699598</v>
      </c>
      <c r="Z300" s="58">
        <v>1.0669410179724101</v>
      </c>
      <c r="AA300" s="58">
        <v>1.0634854338636219</v>
      </c>
      <c r="AB300" s="58">
        <v>1.0597134439326157</v>
      </c>
      <c r="AC300" s="58">
        <v>1.0554223688245477</v>
      </c>
      <c r="AD300" s="58">
        <v>1.0505053899523988</v>
      </c>
    </row>
    <row r="301" spans="2:142" s="29" customFormat="1">
      <c r="I301" s="13" t="s">
        <v>206</v>
      </c>
      <c r="V301" s="58">
        <v>1.0979276219487906</v>
      </c>
      <c r="W301" s="58">
        <v>1.0762037794474906</v>
      </c>
      <c r="X301" s="58">
        <v>1.0815421752098149</v>
      </c>
      <c r="Y301" s="58">
        <v>1.072077856088693</v>
      </c>
      <c r="Z301" s="58">
        <v>1.0604102208853534</v>
      </c>
      <c r="AA301" s="58">
        <v>1.0471895659190842</v>
      </c>
      <c r="AB301" s="58">
        <v>1.0333585005721044</v>
      </c>
      <c r="AC301" s="58">
        <v>1.0175355867422056</v>
      </c>
      <c r="AD301" s="58">
        <v>1.0000563441802013</v>
      </c>
    </row>
    <row r="302" spans="2:142" s="29" customFormat="1">
      <c r="B302"/>
    </row>
    <row r="303" spans="2:142" s="29" customFormat="1"/>
    <row r="304" spans="2:142" s="29" customFormat="1"/>
    <row r="305" spans="1:2" s="29" customFormat="1"/>
    <row r="306" spans="1:2" s="29" customFormat="1"/>
    <row r="307" spans="1:2" s="29" customFormat="1"/>
    <row r="308" spans="1:2" s="29" customFormat="1"/>
    <row r="309" spans="1:2" s="29" customFormat="1"/>
    <row r="310" spans="1:2" s="29" customFormat="1"/>
    <row r="311" spans="1:2" s="29" customFormat="1"/>
    <row r="312" spans="1:2" s="29" customFormat="1"/>
    <row r="313" spans="1:2" s="29" customFormat="1"/>
    <row r="314" spans="1:2" s="29" customFormat="1"/>
    <row r="315" spans="1:2" s="29" customFormat="1"/>
    <row r="316" spans="1:2" s="29" customFormat="1"/>
    <row r="317" spans="1:2" s="29" customFormat="1"/>
    <row r="318" spans="1:2" s="5" customFormat="1">
      <c r="A318" s="4" t="s">
        <v>115</v>
      </c>
      <c r="B318" s="5" t="s">
        <v>116</v>
      </c>
    </row>
    <row r="319" spans="1:2" s="29" customFormat="1"/>
    <row r="320" spans="1:2" s="29" customFormat="1">
      <c r="B320"/>
    </row>
    <row r="321" spans="9:30" s="29" customFormat="1">
      <c r="I321" s="52" t="s">
        <v>356</v>
      </c>
    </row>
    <row r="322" spans="9:30" s="29" customFormat="1">
      <c r="J322" s="28">
        <v>2010</v>
      </c>
      <c r="K322" s="28">
        <v>2011</v>
      </c>
      <c r="L322" s="28">
        <v>2012</v>
      </c>
      <c r="M322" s="28">
        <v>2013</v>
      </c>
      <c r="N322" s="28">
        <v>2014</v>
      </c>
      <c r="O322" s="28">
        <v>2015</v>
      </c>
      <c r="P322" s="28">
        <v>2016</v>
      </c>
      <c r="Q322" s="28">
        <v>2017</v>
      </c>
      <c r="R322" s="28">
        <v>2018</v>
      </c>
      <c r="S322" s="28">
        <v>2019</v>
      </c>
      <c r="T322" s="28">
        <v>2020</v>
      </c>
      <c r="U322" s="28">
        <v>2021</v>
      </c>
      <c r="V322" s="28">
        <v>2022</v>
      </c>
      <c r="W322" s="28">
        <v>2023</v>
      </c>
      <c r="X322" s="28">
        <v>2024</v>
      </c>
      <c r="Y322" s="28">
        <v>2025</v>
      </c>
      <c r="Z322" s="28">
        <v>2026</v>
      </c>
      <c r="AA322" s="28">
        <v>2027</v>
      </c>
      <c r="AB322" s="28">
        <v>2028</v>
      </c>
      <c r="AC322" s="28">
        <v>2029</v>
      </c>
      <c r="AD322" s="28">
        <v>2030</v>
      </c>
    </row>
    <row r="323" spans="9:30" s="29" customFormat="1">
      <c r="I323" s="12" t="s">
        <v>213</v>
      </c>
      <c r="J323" s="15">
        <v>0.96388411066490876</v>
      </c>
      <c r="K323" s="15">
        <v>0.98832040891665662</v>
      </c>
      <c r="L323" s="15">
        <v>0.81978496580547777</v>
      </c>
      <c r="M323" s="15">
        <v>0.86282467250827</v>
      </c>
      <c r="N323" s="15">
        <v>0.81738415400675501</v>
      </c>
      <c r="O323" s="15">
        <v>0.85563061889544167</v>
      </c>
      <c r="P323" s="15">
        <v>0.9254983707579082</v>
      </c>
      <c r="Q323" s="15">
        <v>0.99586406511407932</v>
      </c>
      <c r="R323" s="15">
        <v>1.0780206784097528</v>
      </c>
      <c r="S323" s="15">
        <v>1.0241488650473418</v>
      </c>
      <c r="T323" s="15">
        <v>0.70912593875709762</v>
      </c>
      <c r="U323" s="91">
        <v>0.82383608642477602</v>
      </c>
      <c r="V323" s="91">
        <v>1.023525600662534</v>
      </c>
      <c r="W323" s="15">
        <v>1.2686881663915288</v>
      </c>
      <c r="X323" s="15"/>
      <c r="Y323" s="15"/>
      <c r="Z323" s="15"/>
      <c r="AA323" s="15"/>
      <c r="AB323" s="15"/>
      <c r="AC323" s="15"/>
      <c r="AD323" s="15"/>
    </row>
    <row r="324" spans="9:30" s="29" customFormat="1">
      <c r="I324" s="12" t="s">
        <v>205</v>
      </c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>
        <v>1.0235256006625351</v>
      </c>
      <c r="W324" s="15">
        <v>1.2629999999999999</v>
      </c>
      <c r="X324" s="15">
        <v>1.2708924021932</v>
      </c>
      <c r="Y324" s="15">
        <v>1.2777744278849628</v>
      </c>
      <c r="Z324" s="15">
        <v>1.282219870487848</v>
      </c>
      <c r="AA324" s="15">
        <v>1.2970828012330158</v>
      </c>
      <c r="AB324" s="15">
        <v>1.312172286753887</v>
      </c>
      <c r="AC324" s="15">
        <v>1.3251924880462593</v>
      </c>
      <c r="AD324" s="15">
        <v>1.3385268633396015</v>
      </c>
    </row>
    <row r="325" spans="9:30" s="29" customFormat="1">
      <c r="I325" s="13" t="s">
        <v>206</v>
      </c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>
        <v>1.0235256006625351</v>
      </c>
      <c r="W325" s="15">
        <v>1.2643831576488942</v>
      </c>
      <c r="X325" s="15">
        <v>1.3012395236006455</v>
      </c>
      <c r="Y325" s="15">
        <v>1.3263885154327948</v>
      </c>
      <c r="Z325" s="15">
        <v>1.3532837349270683</v>
      </c>
      <c r="AA325" s="15">
        <v>1.3780415267361155</v>
      </c>
      <c r="AB325" s="15">
        <v>1.4022641946676311</v>
      </c>
      <c r="AC325" s="15">
        <v>1.4259649471156153</v>
      </c>
      <c r="AD325" s="15">
        <v>1.4491562655537757</v>
      </c>
    </row>
    <row r="326" spans="9:30" s="29" customFormat="1"/>
    <row r="327" spans="9:30" s="29" customFormat="1">
      <c r="I327" s="52" t="s">
        <v>357</v>
      </c>
    </row>
    <row r="328" spans="9:30" s="29" customFormat="1">
      <c r="J328" s="28">
        <v>2010</v>
      </c>
      <c r="K328" s="28">
        <v>2011</v>
      </c>
      <c r="L328" s="28">
        <v>2012</v>
      </c>
      <c r="M328" s="28">
        <v>2013</v>
      </c>
      <c r="N328" s="28">
        <v>2014</v>
      </c>
      <c r="O328" s="28">
        <v>2015</v>
      </c>
      <c r="P328" s="28">
        <v>2016</v>
      </c>
      <c r="Q328" s="28">
        <v>2017</v>
      </c>
      <c r="R328" s="28">
        <v>2018</v>
      </c>
      <c r="S328" s="28">
        <v>2019</v>
      </c>
      <c r="T328" s="28">
        <v>2020</v>
      </c>
      <c r="U328" s="28">
        <v>2021</v>
      </c>
      <c r="V328" s="28">
        <v>2022</v>
      </c>
      <c r="W328" s="28">
        <v>2023</v>
      </c>
      <c r="X328" s="28">
        <v>2024</v>
      </c>
      <c r="Y328" s="28">
        <v>2025</v>
      </c>
      <c r="Z328" s="28">
        <v>2026</v>
      </c>
      <c r="AA328" s="28">
        <v>2027</v>
      </c>
      <c r="AB328" s="28">
        <v>2028</v>
      </c>
      <c r="AC328" s="28">
        <v>2029</v>
      </c>
      <c r="AD328" s="28">
        <v>2030</v>
      </c>
    </row>
    <row r="329" spans="9:30" s="29" customFormat="1">
      <c r="I329" s="12" t="s">
        <v>213</v>
      </c>
      <c r="J329" s="15"/>
      <c r="K329" s="15"/>
      <c r="L329" s="15"/>
      <c r="M329" s="15"/>
      <c r="N329" s="124">
        <v>369678.89</v>
      </c>
      <c r="O329" s="124">
        <v>348917.21</v>
      </c>
      <c r="P329" s="124">
        <v>366020.63</v>
      </c>
      <c r="Q329" s="124">
        <v>373444.43</v>
      </c>
      <c r="R329" s="124">
        <v>367776.94</v>
      </c>
      <c r="S329" s="124">
        <v>354831.1</v>
      </c>
      <c r="T329" s="124">
        <v>219509.57</v>
      </c>
      <c r="U329" s="125">
        <v>231843.68</v>
      </c>
      <c r="V329" s="125">
        <v>304380.25</v>
      </c>
      <c r="W329" s="124">
        <v>372944.24</v>
      </c>
      <c r="X329" s="124">
        <v>364557.62</v>
      </c>
      <c r="Y329" s="15"/>
      <c r="Z329" s="15"/>
      <c r="AA329" s="15"/>
      <c r="AB329" s="15"/>
      <c r="AC329" s="15"/>
      <c r="AD329" s="15"/>
    </row>
    <row r="330" spans="9:30" s="29" customFormat="1"/>
    <row r="331" spans="9:30" s="29" customFormat="1"/>
    <row r="332" spans="9:30" s="29" customFormat="1"/>
    <row r="333" spans="9:30" s="29" customFormat="1"/>
    <row r="334" spans="9:30" s="29" customFormat="1"/>
    <row r="335" spans="9:30" s="29" customFormat="1"/>
    <row r="336" spans="9:30" s="29" customFormat="1"/>
    <row r="337" spans="1:30" s="29" customFormat="1"/>
    <row r="338" spans="1:30" s="29" customFormat="1"/>
    <row r="339" spans="1:30" s="29" customFormat="1"/>
    <row r="342" spans="1:30" s="5" customFormat="1">
      <c r="A342" s="4" t="s">
        <v>117</v>
      </c>
      <c r="B342" s="5" t="s">
        <v>118</v>
      </c>
    </row>
    <row r="343" spans="1:30" s="29" customFormat="1"/>
    <row r="344" spans="1:30" s="29" customFormat="1">
      <c r="B344"/>
      <c r="I344" s="52" t="s">
        <v>358</v>
      </c>
    </row>
    <row r="345" spans="1:30" s="29" customFormat="1">
      <c r="J345" s="28">
        <v>2010</v>
      </c>
      <c r="K345" s="28">
        <v>2011</v>
      </c>
      <c r="L345" s="28">
        <v>2012</v>
      </c>
      <c r="M345" s="28">
        <v>2013</v>
      </c>
      <c r="N345" s="28">
        <v>2014</v>
      </c>
      <c r="O345" s="28">
        <v>2015</v>
      </c>
      <c r="P345" s="28">
        <v>2016</v>
      </c>
      <c r="Q345" s="28">
        <v>2017</v>
      </c>
      <c r="R345" s="28">
        <v>2018</v>
      </c>
      <c r="S345" s="28">
        <v>2019</v>
      </c>
      <c r="T345" s="28">
        <v>2020</v>
      </c>
      <c r="U345" s="28">
        <v>2021</v>
      </c>
      <c r="V345" s="28">
        <v>2022</v>
      </c>
      <c r="W345" s="28">
        <v>2023</v>
      </c>
      <c r="X345" s="28">
        <v>2024</v>
      </c>
      <c r="Y345" s="28">
        <v>2025</v>
      </c>
      <c r="Z345" s="28">
        <v>2026</v>
      </c>
      <c r="AA345" s="28">
        <v>2027</v>
      </c>
      <c r="AB345" s="28">
        <v>2028</v>
      </c>
      <c r="AC345" s="28">
        <v>2029</v>
      </c>
      <c r="AD345" s="28">
        <v>2030</v>
      </c>
    </row>
    <row r="346" spans="1:30" s="29" customFormat="1">
      <c r="I346" s="12" t="s">
        <v>202</v>
      </c>
      <c r="J346" s="15">
        <v>1.0769167267833981</v>
      </c>
      <c r="K346" s="15">
        <v>1.1092959720192945</v>
      </c>
      <c r="L346" s="15">
        <v>1.1675102040483134</v>
      </c>
      <c r="M346" s="15">
        <v>1.1987373711950198</v>
      </c>
      <c r="N346" s="15">
        <v>1.2594356031215916</v>
      </c>
      <c r="O346" s="15">
        <v>1.2681664301215883</v>
      </c>
      <c r="P346" s="15">
        <v>1.2790375624990642</v>
      </c>
      <c r="Q346" s="15">
        <v>1.3220299641363802</v>
      </c>
      <c r="R346" s="15">
        <v>1.3797893498407452</v>
      </c>
      <c r="S346" s="15">
        <v>1.4114436856917034</v>
      </c>
      <c r="T346" s="15">
        <v>1.4392494962249853</v>
      </c>
      <c r="U346" s="91">
        <v>1.6078211740892863</v>
      </c>
      <c r="V346" s="91">
        <v>1.5102968500480629</v>
      </c>
      <c r="W346" s="15">
        <v>1.1648736382921918</v>
      </c>
      <c r="X346" s="15"/>
      <c r="Y346" s="15"/>
      <c r="Z346" s="15"/>
      <c r="AA346" s="15"/>
      <c r="AB346" s="15"/>
      <c r="AC346" s="15"/>
      <c r="AD346" s="15"/>
    </row>
    <row r="347" spans="1:30" s="29" customFormat="1">
      <c r="I347" s="12" t="s">
        <v>205</v>
      </c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>
        <v>1.6633657170599998</v>
      </c>
      <c r="W347" s="15">
        <v>1.3738204497700002</v>
      </c>
      <c r="X347" s="15">
        <v>1.38661874952</v>
      </c>
      <c r="Y347" s="15">
        <v>1.3004004077799998</v>
      </c>
      <c r="Z347" s="15">
        <v>1.2787768903500001</v>
      </c>
      <c r="AA347" s="15">
        <v>1.225004851012564</v>
      </c>
      <c r="AB347" s="15">
        <v>1.1417434666172683</v>
      </c>
      <c r="AC347" s="15">
        <v>1.0958859465470316</v>
      </c>
      <c r="AD347" s="15">
        <v>1.0973010170862831</v>
      </c>
    </row>
    <row r="348" spans="1:30" s="29" customFormat="1">
      <c r="I348" s="13" t="s">
        <v>206</v>
      </c>
      <c r="V348" s="58">
        <v>1.7970828467417181</v>
      </c>
      <c r="W348" s="58">
        <v>1.4974740913504225</v>
      </c>
      <c r="X348" s="58">
        <v>1.5130334228404017</v>
      </c>
      <c r="Y348" s="58">
        <v>1.430879604663879</v>
      </c>
      <c r="Z348" s="58">
        <v>1.4133889364673193</v>
      </c>
      <c r="AA348" s="58">
        <v>1.4194235608411245</v>
      </c>
      <c r="AB348" s="58">
        <v>1.4011213363864521</v>
      </c>
      <c r="AC348" s="58">
        <v>1.3927521346917955</v>
      </c>
      <c r="AD348" s="58">
        <v>1.3359281437830386</v>
      </c>
    </row>
    <row r="349" spans="1:30" s="29" customFormat="1"/>
    <row r="350" spans="1:30" s="29" customFormat="1">
      <c r="I350" s="52" t="s">
        <v>359</v>
      </c>
    </row>
    <row r="351" spans="1:30" s="29" customFormat="1">
      <c r="J351" s="28">
        <v>2010</v>
      </c>
      <c r="K351" s="28">
        <v>2011</v>
      </c>
      <c r="L351" s="28">
        <v>2012</v>
      </c>
      <c r="M351" s="28">
        <v>2013</v>
      </c>
      <c r="N351" s="28">
        <v>2014</v>
      </c>
      <c r="O351" s="28">
        <v>2015</v>
      </c>
      <c r="P351" s="28">
        <v>2016</v>
      </c>
      <c r="Q351" s="28">
        <v>2017</v>
      </c>
      <c r="R351" s="28">
        <v>2018</v>
      </c>
      <c r="S351" s="28">
        <v>2019</v>
      </c>
      <c r="T351" s="28">
        <v>2020</v>
      </c>
      <c r="U351" s="28">
        <v>2021</v>
      </c>
      <c r="V351" s="28">
        <v>2022</v>
      </c>
      <c r="W351" s="28">
        <v>2023</v>
      </c>
      <c r="X351" s="28">
        <v>2024</v>
      </c>
      <c r="Y351" s="28">
        <v>2025</v>
      </c>
      <c r="Z351" s="28">
        <v>2026</v>
      </c>
      <c r="AA351" s="28">
        <v>2027</v>
      </c>
      <c r="AB351" s="28">
        <v>2028</v>
      </c>
      <c r="AC351" s="28">
        <v>2029</v>
      </c>
      <c r="AD351" s="28">
        <v>2030</v>
      </c>
    </row>
    <row r="352" spans="1:30" s="29" customFormat="1">
      <c r="I352" s="12" t="s">
        <v>202</v>
      </c>
      <c r="J352" s="15">
        <v>5.2354837000000001E-2</v>
      </c>
      <c r="K352" s="15">
        <v>5.9625718000000001E-2</v>
      </c>
      <c r="L352" s="15">
        <v>6.3859540999999992E-2</v>
      </c>
      <c r="M352" s="15">
        <v>5.5720686999999991E-2</v>
      </c>
      <c r="N352" s="15">
        <v>6.3874228000000005E-2</v>
      </c>
      <c r="O352" s="15">
        <v>5.7376969E-2</v>
      </c>
      <c r="P352" s="15">
        <v>0.109530459954457</v>
      </c>
      <c r="Q352" s="15">
        <v>9.539925449986679E-2</v>
      </c>
      <c r="R352" s="15">
        <v>0.10426438499089381</v>
      </c>
      <c r="S352" s="15">
        <v>0.148503288632686</v>
      </c>
      <c r="T352" s="15">
        <v>0.11363777764007389</v>
      </c>
      <c r="U352" s="91">
        <v>0.14026346396187561</v>
      </c>
      <c r="V352" s="91">
        <v>0.16944172423965453</v>
      </c>
      <c r="W352" s="15">
        <v>0.22083071045635591</v>
      </c>
      <c r="X352" s="15"/>
      <c r="Y352" s="15"/>
      <c r="Z352" s="15"/>
      <c r="AA352" s="15"/>
      <c r="AB352" s="15"/>
      <c r="AC352" s="15"/>
      <c r="AD352" s="15"/>
    </row>
    <row r="353" spans="9:30" s="29" customFormat="1"/>
    <row r="354" spans="9:30" s="29" customFormat="1">
      <c r="I354" s="52" t="s">
        <v>360</v>
      </c>
    </row>
    <row r="355" spans="9:30" s="29" customFormat="1">
      <c r="J355" s="28">
        <v>2010</v>
      </c>
      <c r="K355" s="28">
        <v>2011</v>
      </c>
      <c r="L355" s="28">
        <v>2012</v>
      </c>
      <c r="M355" s="28">
        <v>2013</v>
      </c>
      <c r="N355" s="28">
        <v>2014</v>
      </c>
      <c r="O355" s="28">
        <v>2015</v>
      </c>
      <c r="P355" s="28">
        <v>2016</v>
      </c>
      <c r="Q355" s="28">
        <v>2017</v>
      </c>
      <c r="R355" s="28">
        <v>2018</v>
      </c>
      <c r="S355" s="28">
        <v>2019</v>
      </c>
      <c r="T355" s="28">
        <v>2020</v>
      </c>
      <c r="U355" s="28">
        <v>2021</v>
      </c>
      <c r="V355" s="28">
        <v>2022</v>
      </c>
      <c r="W355" s="28">
        <v>2023</v>
      </c>
      <c r="X355" s="28">
        <v>2024</v>
      </c>
      <c r="Y355" s="28">
        <v>2025</v>
      </c>
      <c r="Z355" s="28">
        <v>2026</v>
      </c>
      <c r="AA355" s="28">
        <v>2027</v>
      </c>
      <c r="AB355" s="28">
        <v>2028</v>
      </c>
      <c r="AC355" s="28">
        <v>2029</v>
      </c>
      <c r="AD355" s="28">
        <v>2030</v>
      </c>
    </row>
    <row r="356" spans="9:30" s="29" customFormat="1">
      <c r="I356" s="12" t="s">
        <v>202</v>
      </c>
      <c r="J356" s="15"/>
      <c r="K356" s="15"/>
      <c r="L356" s="15">
        <v>0</v>
      </c>
      <c r="M356" s="15">
        <v>-6.8810999999999997E-2</v>
      </c>
      <c r="N356" s="15">
        <v>-0.16142899999999999</v>
      </c>
      <c r="O356" s="15">
        <v>-0.218305</v>
      </c>
      <c r="P356" s="15">
        <v>-0.249477</v>
      </c>
      <c r="Q356" s="15">
        <v>-0.362929</v>
      </c>
      <c r="R356" s="15">
        <v>-0.428118</v>
      </c>
      <c r="S356" s="15">
        <v>-0.77710000000000001</v>
      </c>
      <c r="T356" s="15">
        <v>-0.410995</v>
      </c>
      <c r="U356" s="91">
        <v>-0.833094</v>
      </c>
      <c r="V356" s="91">
        <v>-0.45376499999999997</v>
      </c>
      <c r="W356" s="15">
        <v>-0.24501300000000001</v>
      </c>
      <c r="X356" s="15"/>
      <c r="Y356" s="15"/>
      <c r="Z356" s="15"/>
      <c r="AA356" s="15"/>
      <c r="AB356" s="15"/>
      <c r="AC356" s="15"/>
      <c r="AD356" s="15"/>
    </row>
    <row r="357" spans="9:30" s="29" customFormat="1"/>
    <row r="358" spans="9:30" s="29" customFormat="1">
      <c r="I358" s="52" t="s">
        <v>361</v>
      </c>
    </row>
    <row r="359" spans="9:30" s="29" customFormat="1">
      <c r="J359" s="28">
        <v>2010</v>
      </c>
      <c r="K359" s="28">
        <v>2011</v>
      </c>
      <c r="L359" s="28">
        <v>2012</v>
      </c>
      <c r="M359" s="28">
        <v>2013</v>
      </c>
      <c r="N359" s="28">
        <v>2014</v>
      </c>
      <c r="O359" s="28">
        <v>2015</v>
      </c>
      <c r="P359" s="28">
        <v>2016</v>
      </c>
      <c r="Q359" s="28">
        <v>2017</v>
      </c>
      <c r="R359" s="28">
        <v>2018</v>
      </c>
      <c r="S359" s="28">
        <v>2019</v>
      </c>
      <c r="T359" s="28">
        <v>2020</v>
      </c>
      <c r="U359" s="28">
        <v>2021</v>
      </c>
      <c r="V359" s="28">
        <v>2022</v>
      </c>
      <c r="W359" s="28">
        <v>2023</v>
      </c>
      <c r="X359" s="28">
        <v>2024</v>
      </c>
      <c r="Y359" s="28">
        <v>2025</v>
      </c>
      <c r="Z359" s="28">
        <v>2026</v>
      </c>
      <c r="AA359" s="28">
        <v>2027</v>
      </c>
      <c r="AB359" s="28">
        <v>2028</v>
      </c>
      <c r="AC359" s="28">
        <v>2029</v>
      </c>
      <c r="AD359" s="28">
        <v>2030</v>
      </c>
    </row>
    <row r="360" spans="9:30" s="29" customFormat="1">
      <c r="I360" s="12" t="s">
        <v>202</v>
      </c>
      <c r="J360" s="15"/>
      <c r="K360" s="15"/>
      <c r="L360" s="15"/>
      <c r="M360" s="15">
        <v>0.55745933437200001</v>
      </c>
      <c r="N360" s="15">
        <v>0.58902486771599993</v>
      </c>
      <c r="O360" s="15">
        <v>0.71124474458999998</v>
      </c>
      <c r="P360" s="15">
        <v>0.74046219834000004</v>
      </c>
      <c r="Q360" s="15">
        <v>0.63621620911199994</v>
      </c>
      <c r="R360" s="15">
        <v>0.68108177194199992</v>
      </c>
      <c r="S360" s="15">
        <v>0.51730683681400003</v>
      </c>
      <c r="T360" s="15">
        <v>0.62272346782700005</v>
      </c>
      <c r="U360" s="91">
        <v>0.61541000128099999</v>
      </c>
      <c r="V360" s="91">
        <v>0.49178442484199997</v>
      </c>
      <c r="W360" s="15">
        <v>0.346617511923</v>
      </c>
      <c r="X360" s="15"/>
      <c r="Y360" s="15"/>
      <c r="Z360" s="15"/>
      <c r="AA360" s="15"/>
      <c r="AB360" s="15"/>
      <c r="AC360" s="15"/>
      <c r="AD360" s="15"/>
    </row>
    <row r="361" spans="9:30" s="29" customFormat="1"/>
    <row r="362" spans="9:30" s="29" customFormat="1">
      <c r="I362" s="52" t="s">
        <v>362</v>
      </c>
    </row>
    <row r="363" spans="9:30" s="29" customFormat="1">
      <c r="J363" s="28">
        <v>2010</v>
      </c>
      <c r="K363" s="28">
        <v>2011</v>
      </c>
      <c r="L363" s="28">
        <v>2012</v>
      </c>
      <c r="M363" s="28">
        <v>2013</v>
      </c>
      <c r="N363" s="28">
        <v>2014</v>
      </c>
      <c r="O363" s="28">
        <v>2015</v>
      </c>
      <c r="P363" s="28">
        <v>2016</v>
      </c>
      <c r="Q363" s="28">
        <v>2017</v>
      </c>
      <c r="R363" s="28">
        <v>2018</v>
      </c>
      <c r="S363" s="28">
        <v>2019</v>
      </c>
      <c r="T363" s="28">
        <v>2020</v>
      </c>
      <c r="U363" s="28">
        <v>2021</v>
      </c>
      <c r="V363" s="28">
        <v>2022</v>
      </c>
      <c r="W363" s="28">
        <v>2023</v>
      </c>
      <c r="X363" s="28">
        <v>2024</v>
      </c>
      <c r="Y363" s="28">
        <v>2025</v>
      </c>
      <c r="Z363" s="28">
        <v>2026</v>
      </c>
      <c r="AA363" s="28">
        <v>2027</v>
      </c>
      <c r="AB363" s="28">
        <v>2028</v>
      </c>
      <c r="AC363" s="28">
        <v>2029</v>
      </c>
      <c r="AD363" s="28">
        <v>2030</v>
      </c>
    </row>
    <row r="364" spans="9:30" s="29" customFormat="1">
      <c r="I364" s="12" t="s">
        <v>202</v>
      </c>
      <c r="J364" s="15"/>
      <c r="K364" s="15"/>
      <c r="L364" s="15">
        <v>1.892112</v>
      </c>
      <c r="M364" s="15">
        <v>0.61462399999999995</v>
      </c>
      <c r="N364" s="15">
        <v>1.834168</v>
      </c>
      <c r="O364" s="15">
        <v>0.904806</v>
      </c>
      <c r="P364" s="15">
        <v>2.1950289999999999</v>
      </c>
      <c r="Q364" s="15">
        <v>1.8908020000000001</v>
      </c>
      <c r="R364" s="15">
        <v>1.5653079999999999</v>
      </c>
      <c r="S364" s="15">
        <v>0.87367600000000001</v>
      </c>
      <c r="T364" s="15">
        <v>1.098438</v>
      </c>
      <c r="U364" s="91">
        <v>0.89388999999999996</v>
      </c>
      <c r="V364" s="91">
        <v>0.80250100000000002</v>
      </c>
      <c r="W364" s="15">
        <v>0.38210899999999998</v>
      </c>
      <c r="X364" s="15"/>
      <c r="Y364" s="15"/>
      <c r="Z364" s="15"/>
      <c r="AA364" s="15"/>
      <c r="AB364" s="15"/>
      <c r="AC364" s="15"/>
      <c r="AD364" s="15"/>
    </row>
    <row r="365" spans="9:30" s="29" customFormat="1"/>
    <row r="366" spans="9:30" s="29" customFormat="1"/>
    <row r="367" spans="9:30" s="29" customFormat="1"/>
    <row r="368" spans="9:30" s="29" customFormat="1"/>
    <row r="369" s="29" customFormat="1"/>
    <row r="370" s="29" customFormat="1"/>
    <row r="371" s="29" customFormat="1"/>
    <row r="372" s="29" customFormat="1"/>
    <row r="373" s="29" customFormat="1"/>
    <row r="374" s="29" customFormat="1"/>
    <row r="375" s="29" customFormat="1"/>
    <row r="376" s="29" customFormat="1"/>
    <row r="377" s="29" customFormat="1"/>
    <row r="378" s="29" customFormat="1"/>
    <row r="379" s="29" customFormat="1"/>
    <row r="380" s="29" customFormat="1"/>
    <row r="381" s="29" customFormat="1"/>
    <row r="382" s="29" customFormat="1"/>
    <row r="385" spans="1:30" s="5" customFormat="1">
      <c r="A385" s="4" t="s">
        <v>119</v>
      </c>
      <c r="B385" s="5" t="s">
        <v>120</v>
      </c>
    </row>
    <row r="386" spans="1:30" s="29" customFormat="1"/>
    <row r="387" spans="1:30" s="29" customFormat="1">
      <c r="B387"/>
      <c r="I387" s="52" t="s">
        <v>363</v>
      </c>
    </row>
    <row r="388" spans="1:30" s="29" customFormat="1">
      <c r="J388" s="28">
        <v>2010</v>
      </c>
      <c r="K388" s="28">
        <v>2011</v>
      </c>
      <c r="L388" s="28">
        <v>2012</v>
      </c>
      <c r="M388" s="28">
        <v>2013</v>
      </c>
      <c r="N388" s="28">
        <v>2014</v>
      </c>
      <c r="O388" s="28">
        <v>2015</v>
      </c>
      <c r="P388" s="28">
        <v>2016</v>
      </c>
      <c r="Q388" s="28">
        <v>2017</v>
      </c>
      <c r="R388" s="28">
        <v>2018</v>
      </c>
      <c r="S388" s="28">
        <v>2019</v>
      </c>
      <c r="T388" s="28">
        <v>2020</v>
      </c>
      <c r="U388" s="28">
        <v>2021</v>
      </c>
      <c r="V388" s="28">
        <v>2022</v>
      </c>
      <c r="W388" s="28">
        <v>2023</v>
      </c>
      <c r="X388" s="28">
        <v>2024</v>
      </c>
      <c r="Y388" s="28">
        <v>2025</v>
      </c>
      <c r="Z388" s="28">
        <v>2026</v>
      </c>
      <c r="AA388" s="28">
        <v>2027</v>
      </c>
      <c r="AB388" s="28">
        <v>2028</v>
      </c>
      <c r="AC388" s="28">
        <v>2029</v>
      </c>
      <c r="AD388" s="28">
        <v>2030</v>
      </c>
    </row>
    <row r="389" spans="1:30" s="29" customFormat="1">
      <c r="I389" s="12" t="s">
        <v>213</v>
      </c>
      <c r="J389" s="15">
        <v>2.5325000000000002</v>
      </c>
      <c r="K389" s="15">
        <v>2.5125000000000002</v>
      </c>
      <c r="L389" s="15">
        <v>2.5150000000000001</v>
      </c>
      <c r="M389" s="15">
        <v>2.6854</v>
      </c>
      <c r="N389" s="15">
        <v>2.9331</v>
      </c>
      <c r="O389" s="15">
        <v>3.2223999999999999</v>
      </c>
      <c r="P389" s="15">
        <v>3.4049</v>
      </c>
      <c r="Q389" s="15">
        <v>3.4943</v>
      </c>
      <c r="R389" s="15">
        <v>3.7053000000000003</v>
      </c>
      <c r="S389" s="15">
        <v>3.4981999999999998</v>
      </c>
      <c r="T389" s="15">
        <v>3.3833000000000002</v>
      </c>
      <c r="U389" s="91">
        <v>3.5376999999999996</v>
      </c>
      <c r="V389" s="91">
        <v>3.6001999999999996</v>
      </c>
      <c r="W389" s="15">
        <v>3.5103</v>
      </c>
      <c r="X389" s="15"/>
      <c r="Y389" s="15"/>
      <c r="Z389" s="15"/>
      <c r="AA389" s="15"/>
      <c r="AB389" s="15"/>
      <c r="AC389" s="15"/>
      <c r="AD389" s="15"/>
    </row>
    <row r="390" spans="1:30" s="29" customFormat="1">
      <c r="I390" s="12" t="s">
        <v>205</v>
      </c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>
        <v>3.5897624999999995</v>
      </c>
      <c r="W390" s="15">
        <v>3.5363280999999995</v>
      </c>
      <c r="X390" s="15">
        <v>3.3655680999999995</v>
      </c>
      <c r="Y390" s="15">
        <v>3.3162892000000004</v>
      </c>
      <c r="Z390" s="15">
        <v>3.2882439999999997</v>
      </c>
      <c r="AA390" s="15">
        <v>3.2795124999999992</v>
      </c>
      <c r="AB390" s="15">
        <v>3.2849851999999991</v>
      </c>
      <c r="AC390" s="15">
        <v>3.3065765999999992</v>
      </c>
      <c r="AD390" s="15">
        <v>3.3248858999999999</v>
      </c>
    </row>
    <row r="391" spans="1:30" s="29" customFormat="1">
      <c r="I391" s="13" t="s">
        <v>206</v>
      </c>
      <c r="J391" s="15"/>
      <c r="V391" s="58">
        <v>3.589</v>
      </c>
      <c r="W391" s="58">
        <v>3.4990000000000001</v>
      </c>
      <c r="X391" s="58">
        <v>3.3610000000000002</v>
      </c>
      <c r="Y391" s="58">
        <v>3.327</v>
      </c>
      <c r="Z391" s="58">
        <v>3.3330000000000002</v>
      </c>
      <c r="AA391" s="58">
        <v>3.359</v>
      </c>
      <c r="AB391" s="58">
        <v>3.38</v>
      </c>
      <c r="AC391" s="58">
        <v>3.399</v>
      </c>
      <c r="AD391" s="58">
        <v>3.4140000000000001</v>
      </c>
    </row>
    <row r="392" spans="1:30" s="29" customFormat="1">
      <c r="I392" s="13"/>
      <c r="J392" s="15"/>
    </row>
    <row r="393" spans="1:30" s="29" customFormat="1">
      <c r="I393" s="13"/>
      <c r="J393" s="15"/>
    </row>
    <row r="394" spans="1:30" s="29" customFormat="1">
      <c r="I394" s="52" t="s">
        <v>364</v>
      </c>
    </row>
    <row r="395" spans="1:30" s="29" customFormat="1">
      <c r="J395" s="28">
        <v>2010</v>
      </c>
      <c r="K395" s="28">
        <v>2011</v>
      </c>
      <c r="L395" s="28">
        <v>2012</v>
      </c>
      <c r="M395" s="28">
        <v>2013</v>
      </c>
      <c r="N395" s="28">
        <v>2014</v>
      </c>
      <c r="O395" s="28">
        <v>2015</v>
      </c>
      <c r="P395" s="28">
        <v>2016</v>
      </c>
      <c r="Q395" s="28">
        <v>2017</v>
      </c>
      <c r="R395" s="28">
        <v>2018</v>
      </c>
      <c r="S395" s="28">
        <v>2019</v>
      </c>
      <c r="T395" s="28">
        <v>2020</v>
      </c>
      <c r="U395" s="28">
        <v>2021</v>
      </c>
      <c r="V395" s="28">
        <v>2022</v>
      </c>
      <c r="W395" s="28">
        <v>2023</v>
      </c>
      <c r="X395" s="28">
        <v>2024</v>
      </c>
      <c r="Y395" s="28">
        <v>2025</v>
      </c>
      <c r="Z395" s="28">
        <v>2026</v>
      </c>
      <c r="AA395" s="28">
        <v>2027</v>
      </c>
      <c r="AB395" s="28">
        <v>2028</v>
      </c>
      <c r="AC395" s="28">
        <v>2029</v>
      </c>
      <c r="AD395" s="28">
        <v>2030</v>
      </c>
    </row>
    <row r="396" spans="1:30" s="29" customFormat="1">
      <c r="I396" s="12" t="s">
        <v>213</v>
      </c>
      <c r="J396" s="15">
        <v>22.174299999999999</v>
      </c>
      <c r="K396" s="15">
        <v>22.468599999999999</v>
      </c>
      <c r="L396" s="15">
        <v>22.961299999999998</v>
      </c>
      <c r="M396" s="15">
        <v>23.459900000000001</v>
      </c>
      <c r="N396" s="15">
        <v>24.0928</v>
      </c>
      <c r="O396" s="15">
        <v>24.9633</v>
      </c>
      <c r="P396" s="15">
        <v>25.8734</v>
      </c>
      <c r="Q396" s="15">
        <v>26.791900000000002</v>
      </c>
      <c r="R396" s="15">
        <v>27.670500000000001</v>
      </c>
      <c r="S396" s="15">
        <v>28.612599999999997</v>
      </c>
      <c r="T396" s="15">
        <v>29.276799999999998</v>
      </c>
      <c r="U396" s="91">
        <v>29.165500000000002</v>
      </c>
      <c r="V396" s="91">
        <v>30.453599999999998</v>
      </c>
      <c r="W396" s="15">
        <v>31.2943</v>
      </c>
      <c r="X396" s="15"/>
      <c r="Y396" s="15"/>
      <c r="Z396" s="15"/>
      <c r="AA396" s="15"/>
      <c r="AB396" s="15"/>
      <c r="AC396" s="15"/>
      <c r="AD396" s="15"/>
    </row>
    <row r="397" spans="1:30" s="29" customFormat="1">
      <c r="I397" s="12" t="s">
        <v>205</v>
      </c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>
        <v>5.6112000000000002</v>
      </c>
      <c r="W397" s="15">
        <v>5.6083999999999996</v>
      </c>
      <c r="X397" s="15">
        <v>5.6056999999999997</v>
      </c>
      <c r="Y397" s="15">
        <v>5.6033999999999997</v>
      </c>
      <c r="Z397" s="15">
        <v>5.601</v>
      </c>
      <c r="AA397" s="15">
        <v>5.5988999999999995</v>
      </c>
      <c r="AB397" s="15">
        <v>5.5964</v>
      </c>
      <c r="AC397" s="15">
        <v>5.5943999999999994</v>
      </c>
      <c r="AD397" s="15">
        <v>5.5922999999999989</v>
      </c>
    </row>
    <row r="398" spans="1:30" s="29" customFormat="1">
      <c r="I398" s="13" t="s">
        <v>206</v>
      </c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>
        <v>5.6111999999999993</v>
      </c>
      <c r="W398" s="15">
        <v>5.6083999999999987</v>
      </c>
      <c r="X398" s="15">
        <v>5.6056999999999988</v>
      </c>
      <c r="Y398" s="15">
        <v>5.6033999999999979</v>
      </c>
      <c r="Z398" s="15">
        <v>5.6009999999999982</v>
      </c>
      <c r="AA398" s="15">
        <v>5.5988999999999995</v>
      </c>
      <c r="AB398" s="15">
        <v>5.5963999999999992</v>
      </c>
      <c r="AC398" s="15">
        <v>5.5943999999999994</v>
      </c>
      <c r="AD398" s="15">
        <v>5.5922999999999989</v>
      </c>
    </row>
    <row r="399" spans="1:30" s="29" customFormat="1"/>
    <row r="400" spans="1:30" s="29" customFormat="1">
      <c r="I400" s="52" t="s">
        <v>365</v>
      </c>
    </row>
    <row r="401" spans="1:30" s="29" customFormat="1">
      <c r="J401" s="28">
        <v>2010</v>
      </c>
      <c r="K401" s="28">
        <v>2011</v>
      </c>
      <c r="L401" s="28">
        <v>2012</v>
      </c>
      <c r="M401" s="28">
        <v>2013</v>
      </c>
      <c r="N401" s="28">
        <v>2014</v>
      </c>
      <c r="O401" s="28">
        <v>2015</v>
      </c>
      <c r="P401" s="28">
        <v>2016</v>
      </c>
      <c r="Q401" s="28">
        <v>2017</v>
      </c>
      <c r="R401" s="28">
        <v>2018</v>
      </c>
      <c r="S401" s="28">
        <v>2019</v>
      </c>
      <c r="T401" s="28">
        <v>2020</v>
      </c>
      <c r="U401" s="28">
        <v>2021</v>
      </c>
      <c r="V401" s="28">
        <v>2022</v>
      </c>
      <c r="W401" s="28">
        <v>2023</v>
      </c>
      <c r="X401" s="28">
        <v>2024</v>
      </c>
      <c r="Y401" s="28">
        <v>2025</v>
      </c>
      <c r="Z401" s="28">
        <v>2026</v>
      </c>
      <c r="AA401" s="28">
        <v>2027</v>
      </c>
      <c r="AB401" s="28">
        <v>2028</v>
      </c>
      <c r="AC401" s="28">
        <v>2029</v>
      </c>
      <c r="AD401" s="28">
        <v>2030</v>
      </c>
    </row>
    <row r="402" spans="1:30" s="29" customFormat="1">
      <c r="I402" s="12" t="s">
        <v>213</v>
      </c>
      <c r="J402" s="103">
        <v>2.8024966054637401E-2</v>
      </c>
      <c r="K402" s="103">
        <v>3.8650468438343126E-2</v>
      </c>
      <c r="L402" s="103">
        <v>4.7312286107207724E-2</v>
      </c>
      <c r="M402" s="103">
        <v>5.7756237948424473E-2</v>
      </c>
      <c r="N402" s="103">
        <v>6.672322958171055E-2</v>
      </c>
      <c r="O402" s="103">
        <v>7.6877573354720993E-2</v>
      </c>
      <c r="P402" s="103">
        <v>9.0042946233715893E-2</v>
      </c>
      <c r="Q402" s="103">
        <v>0.10364729273169278</v>
      </c>
      <c r="R402" s="103">
        <v>0.11285316888571149</v>
      </c>
      <c r="S402" s="103">
        <v>0.12718412597573395</v>
      </c>
      <c r="T402" s="103">
        <v>0.13476389822912327</v>
      </c>
      <c r="U402" s="130">
        <v>0.13659673070099912</v>
      </c>
      <c r="V402" s="130">
        <v>0.13918620164168119</v>
      </c>
      <c r="W402" s="103">
        <v>0.14693963717505845</v>
      </c>
      <c r="X402" s="103"/>
      <c r="Y402" s="103"/>
      <c r="Z402" s="103"/>
      <c r="AA402" s="103"/>
      <c r="AB402" s="103"/>
      <c r="AC402" s="103"/>
      <c r="AD402" s="15"/>
    </row>
    <row r="403" spans="1:30" s="29" customFormat="1">
      <c r="I403" s="12" t="s">
        <v>205</v>
      </c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>
        <v>0.14625511205690339</v>
      </c>
      <c r="X403" s="103">
        <v>0.16038214764940206</v>
      </c>
      <c r="Y403" s="103">
        <v>0.168821575780501</v>
      </c>
      <c r="Z403" s="103">
        <v>0.17619052493665044</v>
      </c>
      <c r="AA403" s="103">
        <v>0.17740855400385871</v>
      </c>
      <c r="AB403" s="103">
        <v>0.17838002915216927</v>
      </c>
      <c r="AC403" s="103">
        <v>0.17841299606800945</v>
      </c>
      <c r="AD403" s="15">
        <v>0.17851591448464768</v>
      </c>
    </row>
    <row r="404" spans="1:30" s="29" customFormat="1">
      <c r="I404" s="13" t="s">
        <v>206</v>
      </c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>
        <v>0.17733558668641883</v>
      </c>
      <c r="X404" s="103">
        <v>0.20511553470483521</v>
      </c>
      <c r="Y404" s="103">
        <v>0.22855613658818993</v>
      </c>
      <c r="Z404" s="103">
        <v>0.25076702202205792</v>
      </c>
      <c r="AA404" s="103">
        <v>0.27315430504712768</v>
      </c>
      <c r="AB404" s="103">
        <v>0.29593439320865456</v>
      </c>
      <c r="AC404" s="103">
        <v>0.31756653442966881</v>
      </c>
      <c r="AD404" s="15">
        <v>0.33920848081545524</v>
      </c>
    </row>
    <row r="405" spans="1:30" s="29" customFormat="1">
      <c r="I405" s="1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5"/>
    </row>
    <row r="406" spans="1:30" s="29" customFormat="1"/>
    <row r="407" spans="1:30" s="29" customFormat="1">
      <c r="I407" s="52" t="s">
        <v>366</v>
      </c>
    </row>
    <row r="408" spans="1:30" s="29" customFormat="1">
      <c r="J408" s="28">
        <v>2010</v>
      </c>
      <c r="K408" s="28">
        <v>2011</v>
      </c>
      <c r="L408" s="28">
        <v>2012</v>
      </c>
      <c r="M408" s="28">
        <v>2013</v>
      </c>
      <c r="N408" s="28">
        <v>2014</v>
      </c>
      <c r="O408" s="28">
        <v>2015</v>
      </c>
      <c r="P408" s="28">
        <v>2016</v>
      </c>
      <c r="Q408" s="28">
        <v>2017</v>
      </c>
      <c r="R408" s="28">
        <v>2018</v>
      </c>
      <c r="S408" s="28">
        <v>2019</v>
      </c>
      <c r="T408" s="28">
        <v>2020</v>
      </c>
      <c r="U408" s="28">
        <v>2021</v>
      </c>
      <c r="V408" s="28">
        <v>2022</v>
      </c>
      <c r="W408" s="28">
        <v>2023</v>
      </c>
      <c r="X408" s="28">
        <v>2024</v>
      </c>
      <c r="Y408" s="28">
        <v>2025</v>
      </c>
      <c r="Z408" s="28">
        <v>2026</v>
      </c>
      <c r="AA408" s="28">
        <v>2027</v>
      </c>
      <c r="AB408" s="28">
        <v>2028</v>
      </c>
      <c r="AC408" s="28">
        <v>2029</v>
      </c>
      <c r="AD408" s="28">
        <v>2030</v>
      </c>
    </row>
    <row r="409" spans="1:30" s="29" customFormat="1">
      <c r="I409" s="12" t="s">
        <v>213</v>
      </c>
      <c r="J409" s="15">
        <v>0.79951899581863839</v>
      </c>
      <c r="K409" s="15">
        <v>0.76796196240020231</v>
      </c>
      <c r="L409" s="15">
        <v>0.73999889176155353</v>
      </c>
      <c r="M409" s="15">
        <v>0.67388473356244583</v>
      </c>
      <c r="N409" s="15">
        <v>0.60066025733408235</v>
      </c>
      <c r="O409" s="15">
        <v>0.53274839659803042</v>
      </c>
      <c r="P409" s="15">
        <v>0.49261543382357231</v>
      </c>
      <c r="Q409" s="15">
        <v>0.46939385506061432</v>
      </c>
      <c r="R409" s="15">
        <v>0.42973124167606164</v>
      </c>
      <c r="S409" s="15">
        <v>0.44418942901300068</v>
      </c>
      <c r="T409" s="15">
        <v>0.44788169915759146</v>
      </c>
      <c r="U409" s="91">
        <v>0.41560932188827066</v>
      </c>
      <c r="V409" s="91">
        <v>0.4002228895585343</v>
      </c>
      <c r="W409" s="15">
        <v>0.4042358419265934</v>
      </c>
      <c r="X409" s="15"/>
      <c r="Y409" s="15"/>
      <c r="Z409" s="15"/>
      <c r="AA409" s="15"/>
      <c r="AB409" s="15"/>
      <c r="AC409" s="15"/>
      <c r="AD409" s="15"/>
    </row>
    <row r="410" spans="1:30" s="29" customFormat="1"/>
    <row r="411" spans="1:30" s="29" customFormat="1">
      <c r="I411" s="52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</row>
    <row r="412" spans="1:30" s="29" customFormat="1">
      <c r="I412" s="12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30"/>
      <c r="V412" s="130"/>
      <c r="W412" s="130"/>
    </row>
    <row r="413" spans="1:30" s="29" customFormat="1">
      <c r="I413" s="12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30"/>
      <c r="V413" s="130"/>
      <c r="W413" s="130"/>
    </row>
    <row r="414" spans="1:30" s="29" customFormat="1">
      <c r="I414" s="12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30"/>
      <c r="V414" s="130"/>
      <c r="W414" s="130"/>
    </row>
    <row r="416" spans="1:30" s="5" customFormat="1">
      <c r="A416" s="4" t="s">
        <v>121</v>
      </c>
      <c r="B416" s="5" t="s">
        <v>122</v>
      </c>
    </row>
    <row r="417" spans="2:30" s="29" customFormat="1"/>
    <row r="418" spans="2:30" s="29" customFormat="1">
      <c r="B418"/>
      <c r="I418" s="52" t="s">
        <v>367</v>
      </c>
    </row>
    <row r="419" spans="2:30" s="29" customFormat="1">
      <c r="J419" s="28">
        <v>2010</v>
      </c>
      <c r="K419" s="28">
        <v>2011</v>
      </c>
      <c r="L419" s="28">
        <v>2012</v>
      </c>
      <c r="M419" s="28">
        <v>2013</v>
      </c>
      <c r="N419" s="28">
        <v>2014</v>
      </c>
      <c r="O419" s="28">
        <v>2015</v>
      </c>
      <c r="P419" s="28">
        <v>2016</v>
      </c>
      <c r="Q419" s="28">
        <v>2017</v>
      </c>
      <c r="R419" s="28">
        <v>2018</v>
      </c>
      <c r="S419" s="28">
        <v>2019</v>
      </c>
      <c r="T419" s="28">
        <v>2020</v>
      </c>
      <c r="U419" s="28">
        <v>2021</v>
      </c>
      <c r="V419" s="28">
        <v>2022</v>
      </c>
      <c r="W419" s="28">
        <v>2023</v>
      </c>
      <c r="X419" s="28">
        <v>2024</v>
      </c>
      <c r="Y419" s="28">
        <v>2025</v>
      </c>
      <c r="Z419" s="28">
        <v>2026</v>
      </c>
      <c r="AA419" s="28">
        <v>2027</v>
      </c>
      <c r="AB419" s="28">
        <v>2028</v>
      </c>
      <c r="AC419" s="28">
        <v>2029</v>
      </c>
      <c r="AD419" s="28">
        <v>2030</v>
      </c>
    </row>
    <row r="420" spans="2:30" s="29" customFormat="1">
      <c r="I420" s="12" t="s">
        <v>213</v>
      </c>
      <c r="J420" s="92">
        <v>41.055303890000005</v>
      </c>
      <c r="K420" s="92">
        <v>41.624335039999998</v>
      </c>
      <c r="L420" s="92">
        <v>42.746918530000002</v>
      </c>
      <c r="M420" s="92">
        <v>42.708300319999999</v>
      </c>
      <c r="N420" s="92">
        <v>43.203355960000003</v>
      </c>
      <c r="O420" s="92">
        <v>42.827787839999999</v>
      </c>
      <c r="P420" s="92">
        <v>42.342604019999996</v>
      </c>
      <c r="Q420" s="92">
        <v>42.484692110000005</v>
      </c>
      <c r="R420" s="92">
        <v>42.74746202</v>
      </c>
      <c r="S420" s="92">
        <v>42.956784650000003</v>
      </c>
      <c r="T420" s="92">
        <v>42.861251539999998</v>
      </c>
      <c r="U420" s="93">
        <v>42.715614609999996</v>
      </c>
      <c r="V420" s="93">
        <v>41.521430240000001</v>
      </c>
      <c r="W420" s="92">
        <v>40.612998840000003</v>
      </c>
      <c r="X420" s="92"/>
      <c r="Y420" s="92"/>
      <c r="Z420" s="92"/>
      <c r="AA420" s="92"/>
      <c r="AB420" s="92"/>
      <c r="AC420" s="92"/>
      <c r="AD420" s="92"/>
    </row>
    <row r="421" spans="2:30" s="29" customFormat="1">
      <c r="I421" s="12" t="s">
        <v>205</v>
      </c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>
        <v>41.530012762709752</v>
      </c>
      <c r="W421" s="92">
        <v>40.829428077930245</v>
      </c>
      <c r="X421" s="92">
        <v>40.366597618593303</v>
      </c>
      <c r="Y421" s="92">
        <v>39.97283727017961</v>
      </c>
      <c r="Z421" s="92">
        <v>39.748112946598901</v>
      </c>
      <c r="AA421" s="92">
        <v>39.566095412797878</v>
      </c>
      <c r="AB421" s="92">
        <v>39.55250676059682</v>
      </c>
      <c r="AC421" s="92">
        <v>39.401995596740001</v>
      </c>
      <c r="AD421" s="92">
        <v>39.218946316572719</v>
      </c>
    </row>
    <row r="422" spans="2:30" s="29" customFormat="1">
      <c r="I422" s="13" t="s">
        <v>206</v>
      </c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>
        <v>41.712692859999997</v>
      </c>
      <c r="W422" s="92">
        <v>39.828818071247369</v>
      </c>
      <c r="X422" s="92">
        <v>39.630347237652863</v>
      </c>
      <c r="Y422" s="92">
        <v>39.235201051978656</v>
      </c>
      <c r="Z422" s="92">
        <v>38.926517770882789</v>
      </c>
      <c r="AA422" s="92">
        <v>38.623134216338123</v>
      </c>
      <c r="AB422" s="92">
        <v>38.291511891072695</v>
      </c>
      <c r="AC422" s="92">
        <v>37.960305817960325</v>
      </c>
      <c r="AD422" s="92">
        <v>37.62103875484712</v>
      </c>
    </row>
    <row r="423" spans="2:30" s="29" customFormat="1"/>
    <row r="424" spans="2:30" s="29" customFormat="1">
      <c r="I424" s="52" t="s">
        <v>368</v>
      </c>
    </row>
    <row r="425" spans="2:30" s="29" customFormat="1">
      <c r="J425" s="28">
        <v>2010</v>
      </c>
      <c r="K425" s="28">
        <v>2011</v>
      </c>
      <c r="L425" s="28">
        <v>2012</v>
      </c>
      <c r="M425" s="28">
        <v>2013</v>
      </c>
      <c r="N425" s="28">
        <v>2014</v>
      </c>
      <c r="O425" s="28">
        <v>2015</v>
      </c>
      <c r="P425" s="28">
        <v>2016</v>
      </c>
      <c r="Q425" s="28">
        <v>2017</v>
      </c>
      <c r="R425" s="28">
        <v>2018</v>
      </c>
      <c r="S425" s="28">
        <v>2019</v>
      </c>
      <c r="T425" s="28">
        <v>2020</v>
      </c>
      <c r="U425" s="28">
        <v>2021</v>
      </c>
      <c r="V425" s="28">
        <v>2022</v>
      </c>
      <c r="W425" s="28">
        <v>2023</v>
      </c>
      <c r="X425" s="28">
        <v>2024</v>
      </c>
      <c r="Y425" s="28">
        <v>2025</v>
      </c>
      <c r="Z425" s="28">
        <v>2026</v>
      </c>
      <c r="AA425" s="28">
        <v>2027</v>
      </c>
      <c r="AB425" s="28">
        <v>2028</v>
      </c>
      <c r="AC425" s="28">
        <v>2029</v>
      </c>
      <c r="AD425" s="28">
        <v>2030</v>
      </c>
    </row>
    <row r="426" spans="2:30" s="29" customFormat="1">
      <c r="I426" s="12" t="s">
        <v>213</v>
      </c>
      <c r="J426" s="15">
        <v>1.2077247077561855</v>
      </c>
      <c r="K426" s="15">
        <v>1.2210653309639896</v>
      </c>
      <c r="L426" s="15">
        <v>1.2562313347517171</v>
      </c>
      <c r="M426" s="15">
        <v>1.2581770604692308</v>
      </c>
      <c r="N426" s="15">
        <v>1.2670932014931084</v>
      </c>
      <c r="O426" s="15">
        <v>1.2532732665633586</v>
      </c>
      <c r="P426" s="15">
        <v>1.2371522526996548</v>
      </c>
      <c r="Q426" s="15">
        <v>1.2410742971502597</v>
      </c>
      <c r="R426" s="15">
        <v>1.2458313792455222</v>
      </c>
      <c r="S426" s="15">
        <v>1.2526278254311498</v>
      </c>
      <c r="T426" s="15">
        <v>1.2477784243381431</v>
      </c>
      <c r="U426" s="91">
        <v>1.2491810771742855</v>
      </c>
      <c r="V426" s="91">
        <v>1.2196616611762638</v>
      </c>
      <c r="W426" s="15">
        <v>1.1946343093585832</v>
      </c>
      <c r="X426" s="15"/>
      <c r="Y426" s="15"/>
      <c r="Z426" s="15"/>
      <c r="AA426" s="15"/>
      <c r="AB426" s="15"/>
      <c r="AC426" s="15"/>
      <c r="AD426" s="15"/>
    </row>
    <row r="427" spans="2:30" s="29" customFormat="1">
      <c r="I427" s="12" t="s">
        <v>205</v>
      </c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>
        <v>1.2134288221993683</v>
      </c>
      <c r="W427" s="15">
        <v>1.1889273311659709</v>
      </c>
      <c r="X427" s="15">
        <v>1.1678848847796814</v>
      </c>
      <c r="Y427" s="15">
        <v>1.1553429349668403</v>
      </c>
      <c r="Z427" s="15">
        <v>1.1483659268462711</v>
      </c>
      <c r="AA427" s="15">
        <v>1.1428768433574057</v>
      </c>
      <c r="AB427" s="15">
        <v>1.1428678044241352</v>
      </c>
      <c r="AC427" s="15">
        <v>1.1384710870581363</v>
      </c>
      <c r="AD427" s="15">
        <v>1.1324590977302502</v>
      </c>
    </row>
    <row r="428" spans="2:30" s="29" customFormat="1">
      <c r="I428" s="13" t="s">
        <v>206</v>
      </c>
      <c r="V428" s="58">
        <v>1.2353320760058899</v>
      </c>
      <c r="W428" s="58">
        <v>1.1776405135016916</v>
      </c>
      <c r="X428" s="58">
        <v>1.1714135232007183</v>
      </c>
      <c r="Y428" s="58">
        <v>1.1591552322205327</v>
      </c>
      <c r="Z428" s="58">
        <v>1.149248169615015</v>
      </c>
      <c r="AA428" s="58">
        <v>1.1394580250671973</v>
      </c>
      <c r="AB428" s="58">
        <v>1.1287760570496406</v>
      </c>
      <c r="AC428" s="58">
        <v>1.1180912632817097</v>
      </c>
      <c r="AD428" s="58">
        <v>1.1072261775719332</v>
      </c>
    </row>
    <row r="429" spans="2:30" s="29" customFormat="1"/>
    <row r="430" spans="2:30" s="29" customFormat="1"/>
    <row r="431" spans="2:30" s="29" customFormat="1">
      <c r="I431" s="52" t="s">
        <v>369</v>
      </c>
    </row>
    <row r="432" spans="2:30" s="29" customFormat="1">
      <c r="J432" s="28">
        <v>2010</v>
      </c>
      <c r="K432" s="28">
        <v>2011</v>
      </c>
      <c r="L432" s="28">
        <v>2012</v>
      </c>
      <c r="M432" s="28">
        <v>2013</v>
      </c>
      <c r="N432" s="28">
        <v>2014</v>
      </c>
      <c r="O432" s="28">
        <v>2015</v>
      </c>
      <c r="P432" s="28">
        <v>2016</v>
      </c>
      <c r="Q432" s="28">
        <v>2017</v>
      </c>
      <c r="R432" s="28">
        <v>2018</v>
      </c>
      <c r="S432" s="28">
        <v>2019</v>
      </c>
      <c r="T432" s="28">
        <v>2020</v>
      </c>
      <c r="U432" s="28">
        <v>2021</v>
      </c>
      <c r="V432" s="28">
        <v>2022</v>
      </c>
      <c r="W432" s="28">
        <v>2023</v>
      </c>
      <c r="X432" s="28">
        <v>2024</v>
      </c>
      <c r="Y432" s="28">
        <v>2025</v>
      </c>
      <c r="Z432" s="28">
        <v>2026</v>
      </c>
      <c r="AA432" s="28">
        <v>2027</v>
      </c>
      <c r="AB432" s="28">
        <v>2028</v>
      </c>
      <c r="AC432" s="28">
        <v>2029</v>
      </c>
      <c r="AD432" s="28">
        <v>2030</v>
      </c>
    </row>
    <row r="433" spans="9:30" s="29" customFormat="1">
      <c r="I433" s="12" t="s">
        <v>213</v>
      </c>
      <c r="J433" s="92">
        <v>341.0000001402222</v>
      </c>
      <c r="K433" s="92">
        <v>367.00000006446061</v>
      </c>
      <c r="L433" s="92">
        <v>362.99999990768532</v>
      </c>
      <c r="M433" s="92">
        <v>369.9999996062777</v>
      </c>
      <c r="N433" s="92">
        <v>404.9999999915359</v>
      </c>
      <c r="O433" s="92">
        <v>428.99999964702425</v>
      </c>
      <c r="P433" s="92">
        <v>431.99999968027907</v>
      </c>
      <c r="Q433" s="92">
        <v>440.93536234689003</v>
      </c>
      <c r="R433" s="92">
        <v>458.00000001975911</v>
      </c>
      <c r="S433" s="92">
        <v>452.10632159309085</v>
      </c>
      <c r="T433" s="92">
        <v>470.00000023779745</v>
      </c>
      <c r="U433" s="93">
        <v>441.00000002948184</v>
      </c>
      <c r="V433" s="93">
        <v>399</v>
      </c>
      <c r="W433" s="92">
        <v>369</v>
      </c>
      <c r="X433" s="92"/>
      <c r="Y433" s="92"/>
      <c r="Z433" s="92"/>
      <c r="AA433" s="92"/>
      <c r="AB433" s="92"/>
      <c r="AC433" s="92"/>
      <c r="AD433" s="92"/>
    </row>
    <row r="434" spans="9:30" s="29" customFormat="1">
      <c r="I434" t="s">
        <v>203</v>
      </c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>
        <v>376</v>
      </c>
      <c r="Y434" s="92"/>
      <c r="Z434" s="92"/>
      <c r="AA434" s="92"/>
      <c r="AB434" s="92"/>
      <c r="AC434" s="92"/>
      <c r="AD434" s="92"/>
    </row>
    <row r="435" spans="9:30" s="29" customFormat="1">
      <c r="I435" s="12" t="s">
        <v>205</v>
      </c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>
        <v>367.00000000000011</v>
      </c>
      <c r="W435" s="92">
        <v>392</v>
      </c>
      <c r="X435" s="92">
        <v>432.18251951140041</v>
      </c>
      <c r="Y435" s="92">
        <v>431.54652586931826</v>
      </c>
      <c r="Z435" s="92">
        <v>430.09904729080313</v>
      </c>
      <c r="AA435" s="92">
        <v>428.63933441994647</v>
      </c>
      <c r="AB435" s="92">
        <v>425.4600863818124</v>
      </c>
      <c r="AC435" s="92">
        <v>422.16139739547231</v>
      </c>
      <c r="AD435" s="92">
        <v>418.78947116075477</v>
      </c>
    </row>
    <row r="436" spans="9:30" s="29" customFormat="1">
      <c r="I436" s="13" t="s">
        <v>206</v>
      </c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>
        <v>352.08695645016104</v>
      </c>
      <c r="W436" s="92">
        <v>451.54150911258802</v>
      </c>
      <c r="X436" s="92">
        <v>449.75947640408702</v>
      </c>
      <c r="Y436" s="92">
        <v>448.09116303464492</v>
      </c>
      <c r="Z436" s="92">
        <v>443.83374152056558</v>
      </c>
      <c r="AA436" s="92">
        <v>439.41968031202885</v>
      </c>
      <c r="AB436" s="92">
        <v>434.81201012172841</v>
      </c>
      <c r="AC436" s="92">
        <v>430.14619933962615</v>
      </c>
      <c r="AD436" s="92">
        <v>425.46931964025435</v>
      </c>
    </row>
    <row r="437" spans="9:30" s="29" customFormat="1"/>
    <row r="438" spans="9:30" s="29" customFormat="1">
      <c r="I438" s="52" t="s">
        <v>370</v>
      </c>
    </row>
    <row r="439" spans="9:30" s="29" customFormat="1">
      <c r="J439" s="28">
        <v>2010</v>
      </c>
      <c r="K439" s="28">
        <v>2011</v>
      </c>
      <c r="L439" s="28">
        <v>2012</v>
      </c>
      <c r="M439" s="28">
        <v>2013</v>
      </c>
      <c r="N439" s="28">
        <v>2014</v>
      </c>
      <c r="O439" s="28">
        <v>2015</v>
      </c>
      <c r="P439" s="28">
        <v>2016</v>
      </c>
      <c r="Q439" s="28">
        <v>2017</v>
      </c>
      <c r="R439" s="28">
        <v>2018</v>
      </c>
      <c r="S439" s="28">
        <v>2019</v>
      </c>
      <c r="T439" s="28">
        <v>2020</v>
      </c>
      <c r="U439" s="28">
        <v>2021</v>
      </c>
      <c r="V439" s="28">
        <v>2022</v>
      </c>
      <c r="W439" s="28">
        <v>2023</v>
      </c>
      <c r="X439" s="28">
        <v>2024</v>
      </c>
      <c r="Y439" s="28">
        <v>2025</v>
      </c>
      <c r="Z439" s="28">
        <v>2026</v>
      </c>
      <c r="AA439" s="28">
        <v>2027</v>
      </c>
      <c r="AB439" s="28">
        <v>2028</v>
      </c>
      <c r="AC439" s="28">
        <v>2029</v>
      </c>
      <c r="AD439" s="28">
        <v>2030</v>
      </c>
    </row>
    <row r="440" spans="9:30" s="29" customFormat="1">
      <c r="I440" s="12" t="s">
        <v>213</v>
      </c>
      <c r="J440" s="15">
        <v>5.9154499999999981</v>
      </c>
      <c r="K440" s="15">
        <v>6.1744999999999983</v>
      </c>
      <c r="L440" s="15">
        <v>6.4456799999999994</v>
      </c>
      <c r="M440" s="15">
        <v>6.4835999999999983</v>
      </c>
      <c r="N440" s="15">
        <v>6.6983300000000003</v>
      </c>
      <c r="O440" s="15">
        <v>6.4855399999999994</v>
      </c>
      <c r="P440" s="15">
        <v>6.6187999999999994</v>
      </c>
      <c r="Q440" s="15">
        <v>6.5223499999999994</v>
      </c>
      <c r="R440" s="15">
        <v>6.3859299999999983</v>
      </c>
      <c r="S440" s="15">
        <v>6.3613999999999988</v>
      </c>
      <c r="T440" s="15">
        <v>6.200219999999999</v>
      </c>
      <c r="U440" s="91">
        <v>6.1854399999999998</v>
      </c>
      <c r="V440" s="91">
        <v>5.9300300000000004</v>
      </c>
      <c r="W440" s="15">
        <v>5.8846299999999996</v>
      </c>
      <c r="X440" s="15">
        <v>5.8369999999999997</v>
      </c>
      <c r="Y440" s="15"/>
      <c r="Z440" s="15"/>
      <c r="AA440" s="15"/>
      <c r="AB440" s="15"/>
      <c r="AC440" s="15"/>
      <c r="AD440" s="15"/>
    </row>
    <row r="441" spans="9:30" s="29" customFormat="1">
      <c r="I441" s="12" t="s">
        <v>205</v>
      </c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>
        <v>5.9300329999999999</v>
      </c>
      <c r="W441" s="15">
        <v>5.8846270000000001</v>
      </c>
      <c r="X441" s="15">
        <v>5.8610884919999986</v>
      </c>
      <c r="Y441" s="15">
        <v>5.8141997840639998</v>
      </c>
      <c r="Z441" s="15">
        <v>5.7676861857914865</v>
      </c>
      <c r="AA441" s="15">
        <v>5.7388477548625279</v>
      </c>
      <c r="AB441" s="15">
        <v>5.738847754862471</v>
      </c>
      <c r="AC441" s="15">
        <v>5.714999649099374</v>
      </c>
      <c r="AD441" s="15">
        <v>5.7009223772945266</v>
      </c>
    </row>
    <row r="442" spans="9:30" s="29" customFormat="1">
      <c r="I442" s="13" t="s">
        <v>206</v>
      </c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>
        <v>5.9297994722148681</v>
      </c>
      <c r="W442" s="15">
        <v>5.9052786476583332</v>
      </c>
      <c r="X442" s="15">
        <v>5.8808592212755064</v>
      </c>
      <c r="Y442" s="15">
        <v>5.8530977750748434</v>
      </c>
      <c r="Z442" s="15">
        <v>5.8220366038112532</v>
      </c>
      <c r="AA442" s="15">
        <v>5.7945468160891398</v>
      </c>
      <c r="AB442" s="15">
        <v>5.7671848236910215</v>
      </c>
      <c r="AC442" s="15">
        <v>5.7399500397708882</v>
      </c>
      <c r="AD442" s="15">
        <v>5.7128418801508936</v>
      </c>
    </row>
    <row r="443" spans="9:30" s="29" customFormat="1"/>
    <row r="444" spans="9:30" s="29" customFormat="1">
      <c r="I444" s="52" t="s">
        <v>371</v>
      </c>
    </row>
    <row r="445" spans="9:30" s="29" customFormat="1">
      <c r="J445" s="28">
        <v>2010</v>
      </c>
      <c r="K445" s="28">
        <v>2011</v>
      </c>
      <c r="L445" s="28">
        <v>2012</v>
      </c>
      <c r="M445" s="28">
        <v>2013</v>
      </c>
      <c r="N445" s="28">
        <v>2014</v>
      </c>
      <c r="O445" s="28">
        <v>2015</v>
      </c>
      <c r="P445" s="28">
        <v>2016</v>
      </c>
      <c r="Q445" s="28">
        <v>2017</v>
      </c>
      <c r="R445" s="28">
        <v>2018</v>
      </c>
      <c r="S445" s="28">
        <v>2019</v>
      </c>
      <c r="T445" s="28">
        <v>2020</v>
      </c>
      <c r="U445" s="28">
        <v>2021</v>
      </c>
      <c r="V445" s="28">
        <v>2022</v>
      </c>
      <c r="W445" s="28">
        <v>2023</v>
      </c>
      <c r="X445" s="28">
        <v>2024</v>
      </c>
      <c r="Y445" s="28">
        <v>2025</v>
      </c>
      <c r="Z445" s="28">
        <v>2026</v>
      </c>
      <c r="AA445" s="28">
        <v>2027</v>
      </c>
      <c r="AB445" s="28">
        <v>2028</v>
      </c>
      <c r="AC445" s="28">
        <v>2029</v>
      </c>
      <c r="AD445" s="28">
        <v>2030</v>
      </c>
    </row>
    <row r="446" spans="9:30" s="29" customFormat="1">
      <c r="I446" s="12" t="s">
        <v>213</v>
      </c>
      <c r="J446" s="92">
        <v>52.305210000000002</v>
      </c>
      <c r="K446" s="92">
        <v>50.36437999999999</v>
      </c>
      <c r="L446" s="92">
        <v>49.93477</v>
      </c>
      <c r="M446" s="92">
        <v>49.279360000000004</v>
      </c>
      <c r="N446" s="92">
        <v>48.152700000000003</v>
      </c>
      <c r="O446" s="92">
        <v>46.85698</v>
      </c>
      <c r="P446" s="92">
        <v>45.248919999999998</v>
      </c>
      <c r="Q446" s="92">
        <v>45.606989999999996</v>
      </c>
      <c r="R446" s="92">
        <v>45.902050000000003</v>
      </c>
      <c r="S446" s="92">
        <v>45.671920000000007</v>
      </c>
      <c r="T446" s="92">
        <v>45.44178999999999</v>
      </c>
      <c r="U446" s="93">
        <v>45.556940000000004</v>
      </c>
      <c r="V446" s="93">
        <v>44.238477000000003</v>
      </c>
      <c r="W446" s="92">
        <v>42.629437000000003</v>
      </c>
      <c r="X446" s="92">
        <v>41.977999999999994</v>
      </c>
      <c r="Y446" s="92"/>
      <c r="Z446" s="92"/>
      <c r="AA446" s="92"/>
      <c r="AB446" s="92"/>
      <c r="AC446" s="92"/>
      <c r="AD446" s="92"/>
    </row>
    <row r="447" spans="9:30" s="29" customFormat="1">
      <c r="I447" s="12" t="s">
        <v>205</v>
      </c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>
        <v>44.238476999999996</v>
      </c>
      <c r="W447" s="92">
        <v>42.629437000000003</v>
      </c>
      <c r="X447" s="92">
        <v>41.06</v>
      </c>
      <c r="Y447" s="92">
        <v>41.503649389028922</v>
      </c>
      <c r="Z447" s="92">
        <v>41.191451444262057</v>
      </c>
      <c r="AA447" s="92">
        <v>40.694129538805029</v>
      </c>
      <c r="AB447" s="92">
        <v>40.292199420101007</v>
      </c>
      <c r="AC447" s="92">
        <v>40.117662433682234</v>
      </c>
      <c r="AD447" s="92">
        <v>39.910700708049461</v>
      </c>
    </row>
    <row r="448" spans="9:30" s="29" customFormat="1">
      <c r="I448" s="13" t="s">
        <v>206</v>
      </c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>
        <v>44.23</v>
      </c>
      <c r="W448" s="92">
        <v>42.195909685557332</v>
      </c>
      <c r="X448" s="92">
        <v>41.338326656944581</v>
      </c>
      <c r="Y448" s="92">
        <v>40.542535500108109</v>
      </c>
      <c r="Z448" s="92">
        <v>40.157145475707168</v>
      </c>
      <c r="AA448" s="92">
        <v>39.754964967206256</v>
      </c>
      <c r="AB448" s="92">
        <v>39.330219620378521</v>
      </c>
      <c r="AC448" s="92">
        <v>38.91280945904591</v>
      </c>
      <c r="AD448" s="92">
        <v>38.491841564336859</v>
      </c>
    </row>
    <row r="449" spans="9:30" s="29" customFormat="1"/>
    <row r="450" spans="9:30" s="29" customFormat="1">
      <c r="I450" s="52" t="s">
        <v>372</v>
      </c>
    </row>
    <row r="451" spans="9:30" s="29" customFormat="1">
      <c r="J451" s="28">
        <v>2010</v>
      </c>
      <c r="K451" s="28">
        <v>2011</v>
      </c>
      <c r="L451" s="28">
        <v>2012</v>
      </c>
      <c r="M451" s="28">
        <v>2013</v>
      </c>
      <c r="N451" s="28">
        <v>2014</v>
      </c>
      <c r="O451" s="28">
        <v>2015</v>
      </c>
      <c r="P451" s="28">
        <v>2016</v>
      </c>
      <c r="Q451" s="28">
        <v>2017</v>
      </c>
      <c r="R451" s="28">
        <v>2018</v>
      </c>
      <c r="S451" s="28">
        <v>2019</v>
      </c>
      <c r="T451" s="28">
        <v>2020</v>
      </c>
      <c r="U451" s="28">
        <v>2021</v>
      </c>
      <c r="V451" s="28">
        <v>2022</v>
      </c>
      <c r="W451" s="28">
        <v>2023</v>
      </c>
      <c r="X451" s="28">
        <v>2024</v>
      </c>
      <c r="Y451" s="28">
        <v>2025</v>
      </c>
      <c r="Z451" s="28">
        <v>2026</v>
      </c>
      <c r="AA451" s="28">
        <v>2027</v>
      </c>
      <c r="AB451" s="28">
        <v>2028</v>
      </c>
      <c r="AC451" s="28">
        <v>2029</v>
      </c>
      <c r="AD451" s="28">
        <v>2030</v>
      </c>
    </row>
    <row r="452" spans="9:30" s="29" customFormat="1">
      <c r="I452" s="12" t="s">
        <v>213</v>
      </c>
      <c r="J452" s="15">
        <v>1.639</v>
      </c>
      <c r="K452" s="15">
        <v>1.639</v>
      </c>
      <c r="L452" s="15">
        <v>1.677</v>
      </c>
      <c r="M452" s="15">
        <v>1.716</v>
      </c>
      <c r="N452" s="15">
        <v>1.746</v>
      </c>
      <c r="O452" s="15">
        <v>1.752</v>
      </c>
      <c r="P452" s="15">
        <v>1.7290000000000001</v>
      </c>
      <c r="Q452" s="15">
        <v>1.7549999999999999</v>
      </c>
      <c r="R452" s="15">
        <v>1.744</v>
      </c>
      <c r="S452" s="15">
        <v>1.73</v>
      </c>
      <c r="T452" s="15">
        <v>1.714</v>
      </c>
      <c r="U452" s="91">
        <v>1.7010000000000003</v>
      </c>
      <c r="V452" s="91">
        <v>1.65943</v>
      </c>
      <c r="W452" s="15">
        <v>1.7034039999999999</v>
      </c>
      <c r="X452" s="15"/>
      <c r="Y452" s="15"/>
      <c r="Z452" s="15"/>
      <c r="AA452" s="15"/>
      <c r="AB452" s="15"/>
      <c r="AC452" s="15"/>
      <c r="AD452" s="15"/>
    </row>
    <row r="453" spans="9:30" s="29" customFormat="1">
      <c r="I453" s="12" t="s">
        <v>205</v>
      </c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>
        <v>1.6594300000000002</v>
      </c>
      <c r="W453" s="15">
        <v>1.6594299999999997</v>
      </c>
      <c r="X453" s="15">
        <v>1.6527922799999994</v>
      </c>
      <c r="Y453" s="15">
        <v>1.6395699417599998</v>
      </c>
      <c r="Z453" s="15">
        <v>1.6264533822259195</v>
      </c>
      <c r="AA453" s="15">
        <v>1.6183211153147896</v>
      </c>
      <c r="AB453" s="15">
        <v>1.6183211153147736</v>
      </c>
      <c r="AC453" s="15">
        <v>1.6115960905771893</v>
      </c>
      <c r="AD453" s="15">
        <v>1.6076263832106701</v>
      </c>
    </row>
    <row r="454" spans="9:30" s="29" customFormat="1">
      <c r="I454" s="13" t="s">
        <v>206</v>
      </c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>
        <v>1.7010000000000001</v>
      </c>
      <c r="W454" s="15">
        <v>1.7010000000000001</v>
      </c>
      <c r="X454" s="15">
        <v>1.7010000000000001</v>
      </c>
      <c r="Y454" s="15">
        <v>1.7000000000000002</v>
      </c>
      <c r="Z454" s="15">
        <v>1.6980000000000002</v>
      </c>
      <c r="AA454" s="15">
        <v>1.6970000000000001</v>
      </c>
      <c r="AB454" s="15">
        <v>1.696</v>
      </c>
      <c r="AC454" s="15">
        <v>1.6950000000000001</v>
      </c>
      <c r="AD454" s="15">
        <v>1.6940000000000002</v>
      </c>
    </row>
    <row r="455" spans="9:30" s="29" customFormat="1"/>
    <row r="456" spans="9:30" s="29" customFormat="1">
      <c r="I456" s="52" t="s">
        <v>373</v>
      </c>
    </row>
    <row r="457" spans="9:30" s="29" customFormat="1">
      <c r="J457" s="28">
        <v>2010</v>
      </c>
      <c r="K457" s="28">
        <v>2011</v>
      </c>
      <c r="L457" s="28">
        <v>2012</v>
      </c>
      <c r="M457" s="28">
        <v>2013</v>
      </c>
      <c r="N457" s="28">
        <v>2014</v>
      </c>
      <c r="O457" s="28">
        <v>2015</v>
      </c>
      <c r="P457" s="28">
        <v>2016</v>
      </c>
      <c r="Q457" s="28">
        <v>2017</v>
      </c>
      <c r="R457" s="28">
        <v>2018</v>
      </c>
      <c r="S457" s="28">
        <v>2019</v>
      </c>
      <c r="T457" s="28">
        <v>2020</v>
      </c>
      <c r="U457" s="28">
        <v>2021</v>
      </c>
      <c r="V457" s="28">
        <v>2022</v>
      </c>
      <c r="W457" s="28">
        <v>2023</v>
      </c>
      <c r="X457" s="28">
        <v>2024</v>
      </c>
      <c r="Y457" s="28">
        <v>2025</v>
      </c>
      <c r="Z457" s="28">
        <v>2026</v>
      </c>
      <c r="AA457" s="28">
        <v>2027</v>
      </c>
      <c r="AB457" s="28">
        <v>2028</v>
      </c>
      <c r="AC457" s="28">
        <v>2029</v>
      </c>
      <c r="AD457" s="28">
        <v>2030</v>
      </c>
    </row>
    <row r="458" spans="9:30" s="29" customFormat="1">
      <c r="I458" s="12" t="s">
        <v>213</v>
      </c>
      <c r="J458" s="15">
        <v>9.1999999999999993</v>
      </c>
      <c r="K458" s="15">
        <v>9.1910000000000007</v>
      </c>
      <c r="L458" s="15">
        <v>8.952</v>
      </c>
      <c r="M458" s="15">
        <v>8.7720000000000002</v>
      </c>
      <c r="N458" s="15">
        <v>8.7129999999999992</v>
      </c>
      <c r="O458" s="15">
        <v>8.4149999999999991</v>
      </c>
      <c r="P458" s="15">
        <v>8.2769999999999992</v>
      </c>
      <c r="Q458" s="15">
        <v>8.3309999999999995</v>
      </c>
      <c r="R458" s="15">
        <v>8.1660000000000021</v>
      </c>
      <c r="S458" s="15">
        <v>8.0025000000000013</v>
      </c>
      <c r="T458" s="15">
        <v>7.8390000000000004</v>
      </c>
      <c r="U458" s="91">
        <v>7.7839999999999989</v>
      </c>
      <c r="V458" s="91">
        <v>7.4823599999999999</v>
      </c>
      <c r="W458" s="15">
        <v>7.4153469999999997</v>
      </c>
      <c r="X458" s="15"/>
      <c r="Y458" s="15"/>
      <c r="Z458" s="15"/>
      <c r="AA458" s="15"/>
      <c r="AB458" s="15"/>
      <c r="AC458" s="15"/>
      <c r="AD458" s="15"/>
    </row>
    <row r="459" spans="9:30" s="29" customFormat="1">
      <c r="I459" s="12" t="s">
        <v>205</v>
      </c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>
        <v>7.4823592999999997</v>
      </c>
      <c r="W459" s="15">
        <v>7.459321000000001</v>
      </c>
      <c r="X459" s="15">
        <v>7.1847000996048811</v>
      </c>
      <c r="Y459" s="15">
        <v>7.2908088830331055</v>
      </c>
      <c r="Z459" s="15">
        <v>7.2077015415114252</v>
      </c>
      <c r="AA459" s="15">
        <v>7.1206798965120912</v>
      </c>
      <c r="AB459" s="15">
        <v>7.0503499558426563</v>
      </c>
      <c r="AC459" s="15">
        <v>7.1333528139968179</v>
      </c>
      <c r="AD459" s="15">
        <v>7.0641906641128172</v>
      </c>
    </row>
    <row r="460" spans="9:30" s="29" customFormat="1">
      <c r="I460" s="13" t="s">
        <v>206</v>
      </c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>
        <v>7.4399999999999986</v>
      </c>
      <c r="W460" s="15">
        <v>7.3084879999999979</v>
      </c>
      <c r="X460" s="15">
        <v>7.208825749799999</v>
      </c>
      <c r="Y460" s="15">
        <v>7.1183115497999987</v>
      </c>
      <c r="Z460" s="15">
        <v>7.0987743498000002</v>
      </c>
      <c r="AA460" s="15">
        <v>7.0756503497999992</v>
      </c>
      <c r="AB460" s="15">
        <v>7.0478363497999998</v>
      </c>
      <c r="AC460" s="15">
        <v>7.0206363498000011</v>
      </c>
      <c r="AD460" s="15">
        <v>6.9920903497999998</v>
      </c>
    </row>
    <row r="461" spans="9:30" s="29" customFormat="1"/>
    <row r="462" spans="9:30" s="29" customFormat="1">
      <c r="I462" s="52" t="s">
        <v>374</v>
      </c>
    </row>
    <row r="463" spans="9:30" s="29" customFormat="1">
      <c r="J463" s="28">
        <v>2010</v>
      </c>
      <c r="K463" s="28">
        <v>2011</v>
      </c>
      <c r="L463" s="28">
        <v>2012</v>
      </c>
      <c r="M463" s="28">
        <v>2013</v>
      </c>
      <c r="N463" s="28">
        <v>2014</v>
      </c>
      <c r="O463" s="28">
        <v>2015</v>
      </c>
      <c r="P463" s="28">
        <v>2016</v>
      </c>
      <c r="Q463" s="28">
        <v>2017</v>
      </c>
      <c r="R463" s="28">
        <v>2018</v>
      </c>
      <c r="S463" s="28">
        <v>2019</v>
      </c>
      <c r="T463" s="28">
        <v>2020</v>
      </c>
      <c r="U463" s="28">
        <v>2021</v>
      </c>
      <c r="V463" s="28">
        <v>2022</v>
      </c>
      <c r="W463" s="28">
        <v>2023</v>
      </c>
      <c r="X463" s="28">
        <v>2024</v>
      </c>
      <c r="Y463" s="28">
        <v>2025</v>
      </c>
      <c r="Z463" s="28">
        <v>2026</v>
      </c>
      <c r="AA463" s="28">
        <v>2027</v>
      </c>
      <c r="AB463" s="28">
        <v>2028</v>
      </c>
      <c r="AC463" s="28">
        <v>2029</v>
      </c>
      <c r="AD463" s="28">
        <v>2030</v>
      </c>
    </row>
    <row r="464" spans="9:30" s="29" customFormat="1">
      <c r="I464" s="12" t="s">
        <v>213</v>
      </c>
      <c r="J464" s="92">
        <v>317.51090776247122</v>
      </c>
      <c r="K464" s="92">
        <v>326.46639729480972</v>
      </c>
      <c r="L464" s="92">
        <v>352.17847433363573</v>
      </c>
      <c r="M464" s="92">
        <v>336.78176838922542</v>
      </c>
      <c r="N464" s="92">
        <v>363.64712683241459</v>
      </c>
      <c r="O464" s="92">
        <v>378.14533201686351</v>
      </c>
      <c r="P464" s="92">
        <v>383.00273705908381</v>
      </c>
      <c r="Q464" s="92">
        <v>370.70556115005951</v>
      </c>
      <c r="R464" s="92">
        <v>371.97495394177332</v>
      </c>
      <c r="S464" s="92">
        <v>382.78590819495497</v>
      </c>
      <c r="T464" s="92">
        <v>386.62353333674577</v>
      </c>
      <c r="U464" s="93">
        <v>401.88991520659749</v>
      </c>
      <c r="V464" s="93">
        <v>400</v>
      </c>
      <c r="W464" s="92">
        <v>398.37536019683529</v>
      </c>
      <c r="X464" s="92"/>
      <c r="Y464" s="92"/>
      <c r="Z464" s="92"/>
      <c r="AA464" s="92"/>
      <c r="AB464" s="92"/>
      <c r="AC464" s="92"/>
      <c r="AD464" s="92"/>
    </row>
    <row r="465" spans="2:30" s="29" customFormat="1">
      <c r="I465" s="12" t="s">
        <v>205</v>
      </c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>
        <v>405.83543298298787</v>
      </c>
      <c r="W465" s="92">
        <v>410.06612222874759</v>
      </c>
      <c r="X465" s="92">
        <v>417.60399972264372</v>
      </c>
      <c r="Y465" s="92">
        <v>418.10980247617192</v>
      </c>
      <c r="Z465" s="92">
        <v>422.95380443412148</v>
      </c>
      <c r="AA465" s="92">
        <v>428.49949138866697</v>
      </c>
      <c r="AB465" s="92">
        <v>432.68981665278613</v>
      </c>
      <c r="AC465" s="92">
        <v>437.16470587648809</v>
      </c>
      <c r="AD465" s="92">
        <v>441.9232394360431</v>
      </c>
    </row>
    <row r="466" spans="2:30" s="29" customFormat="1">
      <c r="I466" s="13" t="s">
        <v>206</v>
      </c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>
        <v>402.4127531236536</v>
      </c>
      <c r="W466" s="92">
        <v>403.86185373184827</v>
      </c>
      <c r="X466" s="92">
        <v>413.91638786193187</v>
      </c>
      <c r="Y466" s="92">
        <v>417.44156799634607</v>
      </c>
      <c r="Z466" s="92">
        <v>421.40822744904381</v>
      </c>
      <c r="AA466" s="92">
        <v>425.45084357650171</v>
      </c>
      <c r="AB466" s="92">
        <v>429.33668713484184</v>
      </c>
      <c r="AC466" s="92">
        <v>433.25323343768753</v>
      </c>
      <c r="AD466" s="92">
        <v>436.94231175778532</v>
      </c>
    </row>
    <row r="467" spans="2:30" s="29" customFormat="1">
      <c r="B467"/>
    </row>
    <row r="468" spans="2:30" s="29" customFormat="1">
      <c r="I468" s="52" t="s">
        <v>375</v>
      </c>
    </row>
    <row r="469" spans="2:30" s="29" customFormat="1">
      <c r="J469" s="28">
        <v>2010</v>
      </c>
      <c r="K469" s="28">
        <v>2011</v>
      </c>
      <c r="L469" s="28">
        <v>2012</v>
      </c>
      <c r="M469" s="28">
        <v>2013</v>
      </c>
      <c r="N469" s="28">
        <v>2014</v>
      </c>
      <c r="O469" s="28">
        <v>2015</v>
      </c>
      <c r="P469" s="28">
        <v>2016</v>
      </c>
      <c r="Q469" s="28">
        <v>2017</v>
      </c>
      <c r="R469" s="28">
        <v>2018</v>
      </c>
      <c r="S469" s="28">
        <v>2019</v>
      </c>
      <c r="T469" s="28">
        <v>2020</v>
      </c>
      <c r="U469" s="28">
        <v>2021</v>
      </c>
      <c r="V469" s="28">
        <v>2022</v>
      </c>
      <c r="W469" s="28">
        <v>2023</v>
      </c>
      <c r="X469" s="28">
        <v>2024</v>
      </c>
      <c r="Y469" s="28">
        <v>2025</v>
      </c>
      <c r="Z469" s="28">
        <v>2026</v>
      </c>
      <c r="AA469" s="28">
        <v>2027</v>
      </c>
      <c r="AB469" s="28">
        <v>2028</v>
      </c>
      <c r="AC469" s="28">
        <v>2029</v>
      </c>
      <c r="AD469" s="28">
        <v>2030</v>
      </c>
    </row>
    <row r="470" spans="2:30" s="29" customFormat="1">
      <c r="I470" s="12" t="s">
        <v>213</v>
      </c>
      <c r="J470" s="92">
        <v>17.127335324835453</v>
      </c>
      <c r="K470" s="92">
        <v>16.873807843995674</v>
      </c>
      <c r="L470" s="92">
        <v>16.899611645754511</v>
      </c>
      <c r="M470" s="92">
        <v>17.498462132572012</v>
      </c>
      <c r="N470" s="92">
        <v>17.740304027109197</v>
      </c>
      <c r="O470" s="92">
        <v>18.349261740097553</v>
      </c>
      <c r="P470" s="92">
        <v>19.292891570525864</v>
      </c>
      <c r="Q470" s="92">
        <v>19.549689510314099</v>
      </c>
      <c r="R470" s="92">
        <v>19.093752043754037</v>
      </c>
      <c r="S470" s="92">
        <v>19.174899982308602</v>
      </c>
      <c r="T470" s="92">
        <v>19.974374843068464</v>
      </c>
      <c r="U470" s="93">
        <v>20.266457997398419</v>
      </c>
      <c r="V470" s="93">
        <v>20.731595208515301</v>
      </c>
      <c r="W470" s="92">
        <v>22.227</v>
      </c>
      <c r="X470" s="92">
        <v>22.06</v>
      </c>
      <c r="Y470" s="92"/>
      <c r="Z470" s="92"/>
      <c r="AA470" s="92"/>
      <c r="AB470" s="92"/>
      <c r="AC470" s="92"/>
      <c r="AD470" s="92"/>
    </row>
    <row r="471" spans="2:30" s="29" customFormat="1">
      <c r="I471" s="12" t="s">
        <v>205</v>
      </c>
      <c r="J471" s="92">
        <v>17.127335324835453</v>
      </c>
      <c r="K471" s="92">
        <v>16.873807843995674</v>
      </c>
      <c r="L471" s="92">
        <v>16.899611645754511</v>
      </c>
      <c r="M471" s="92">
        <v>17.498462132572012</v>
      </c>
      <c r="N471" s="92">
        <v>17.740304027109197</v>
      </c>
      <c r="O471" s="92">
        <v>18.349261740097553</v>
      </c>
      <c r="P471" s="92">
        <v>19.292891570525864</v>
      </c>
      <c r="Q471" s="92"/>
      <c r="R471" s="92"/>
      <c r="S471" s="92"/>
      <c r="T471" s="92"/>
      <c r="U471" s="93"/>
      <c r="V471" s="93">
        <v>19.793243195827944</v>
      </c>
      <c r="W471" s="92">
        <v>20.730226551363945</v>
      </c>
      <c r="X471" s="92">
        <v>21.668893255240633</v>
      </c>
      <c r="Y471" s="92">
        <v>20.410675941332698</v>
      </c>
      <c r="Z471" s="92">
        <v>20.396213671399167</v>
      </c>
      <c r="AA471" s="92">
        <v>20.451439001173206</v>
      </c>
      <c r="AB471" s="92">
        <v>20.553014968747689</v>
      </c>
      <c r="AC471" s="92">
        <v>20.659547017477404</v>
      </c>
      <c r="AD471" s="92">
        <v>20.735092606687694</v>
      </c>
    </row>
    <row r="472" spans="2:30" s="29" customFormat="1">
      <c r="I472" s="13" t="s">
        <v>206</v>
      </c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>
        <v>20.122089079810085</v>
      </c>
      <c r="W472" s="92">
        <v>21.051396385824923</v>
      </c>
      <c r="X472" s="92">
        <v>20.270924044508952</v>
      </c>
      <c r="Y472" s="92">
        <v>20.197530864197532</v>
      </c>
      <c r="Z472" s="92">
        <v>20.176322418136021</v>
      </c>
      <c r="AA472" s="92">
        <v>20.147545153904861</v>
      </c>
      <c r="AB472" s="92">
        <v>20.14351614556638</v>
      </c>
      <c r="AC472" s="92">
        <v>20.149638802889573</v>
      </c>
      <c r="AD472" s="92">
        <v>20.161080800207845</v>
      </c>
    </row>
    <row r="473" spans="2:30" s="29" customFormat="1"/>
    <row r="474" spans="2:30" s="29" customFormat="1">
      <c r="I474" s="52" t="s">
        <v>376</v>
      </c>
    </row>
    <row r="475" spans="2:30" s="29" customFormat="1">
      <c r="J475" s="28">
        <v>2010</v>
      </c>
      <c r="K475" s="28">
        <v>2011</v>
      </c>
      <c r="L475" s="28">
        <v>2012</v>
      </c>
      <c r="M475" s="28">
        <v>2013</v>
      </c>
      <c r="N475" s="28">
        <v>2014</v>
      </c>
      <c r="O475" s="28">
        <v>2015</v>
      </c>
      <c r="P475" s="28">
        <v>2016</v>
      </c>
      <c r="Q475" s="28">
        <v>2017</v>
      </c>
      <c r="R475" s="28">
        <v>2018</v>
      </c>
      <c r="S475" s="28">
        <v>2019</v>
      </c>
      <c r="T475" s="28">
        <v>2020</v>
      </c>
      <c r="U475" s="28">
        <v>2021</v>
      </c>
      <c r="V475" s="28">
        <v>2022</v>
      </c>
      <c r="W475" s="28">
        <v>2023</v>
      </c>
      <c r="X475" s="28">
        <v>2024</v>
      </c>
      <c r="Y475" s="28">
        <v>2025</v>
      </c>
      <c r="Z475" s="28">
        <v>2026</v>
      </c>
      <c r="AA475" s="28">
        <v>2027</v>
      </c>
      <c r="AB475" s="28">
        <v>2028</v>
      </c>
      <c r="AC475" s="28">
        <v>2029</v>
      </c>
      <c r="AD475" s="28">
        <v>2030</v>
      </c>
    </row>
    <row r="476" spans="2:30" s="29" customFormat="1">
      <c r="I476" s="12" t="s">
        <v>213</v>
      </c>
      <c r="J476" s="94">
        <v>6.9000000000000006E-2</v>
      </c>
      <c r="K476" s="94">
        <v>5.2999999999999999E-2</v>
      </c>
      <c r="L476" s="94">
        <v>7.0000000000000007E-2</v>
      </c>
      <c r="M476" s="94">
        <v>8.5999999999999993E-2</v>
      </c>
      <c r="N476" s="94">
        <v>0.20200000000000001</v>
      </c>
      <c r="O476" s="94">
        <v>0.16200000000000001</v>
      </c>
      <c r="P476" s="94">
        <v>0.26500000000000001</v>
      </c>
      <c r="Q476" s="94">
        <v>0.27800000000000002</v>
      </c>
      <c r="R476" s="94">
        <v>0.29899999999999999</v>
      </c>
      <c r="S476" s="94">
        <v>0.35499999999999998</v>
      </c>
      <c r="T476" s="94">
        <v>0.41799999999999998</v>
      </c>
      <c r="U476" s="95">
        <v>0.5</v>
      </c>
      <c r="V476" s="95">
        <v>0.45</v>
      </c>
      <c r="W476" s="94">
        <v>0.6</v>
      </c>
      <c r="X476" s="126"/>
      <c r="Y476" s="126"/>
      <c r="Z476" s="126"/>
      <c r="AA476" s="126"/>
      <c r="AB476" s="126"/>
      <c r="AC476" s="126"/>
      <c r="AD476" s="126"/>
    </row>
    <row r="477" spans="2:30" s="29" customFormat="1">
      <c r="I477" s="13" t="s">
        <v>203</v>
      </c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115">
        <v>0.48</v>
      </c>
      <c r="Y477" s="15"/>
      <c r="Z477" s="15"/>
      <c r="AA477" s="15"/>
      <c r="AB477" s="15"/>
      <c r="AC477" s="15"/>
      <c r="AD477" s="15"/>
    </row>
    <row r="478" spans="2:30" s="29" customFormat="1">
      <c r="H478" s="13"/>
      <c r="I478" s="12" t="s">
        <v>205</v>
      </c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95"/>
      <c r="V478" s="95">
        <v>0.59751037344398339</v>
      </c>
      <c r="W478" s="94">
        <v>0.6</v>
      </c>
      <c r="X478" s="94">
        <v>0.62056122448979589</v>
      </c>
      <c r="Y478" s="94">
        <v>0.64112244897959181</v>
      </c>
      <c r="Z478" s="94">
        <v>0.66168367346938772</v>
      </c>
      <c r="AA478" s="94">
        <v>0.68224489795918364</v>
      </c>
      <c r="AB478" s="94">
        <v>0.70280612244897955</v>
      </c>
      <c r="AC478" s="94">
        <v>0.72336734693877547</v>
      </c>
      <c r="AD478" s="94">
        <v>0.74392857142857138</v>
      </c>
    </row>
    <row r="479" spans="2:30" s="29" customFormat="1">
      <c r="H479" s="13"/>
      <c r="I479" s="13" t="s">
        <v>206</v>
      </c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95"/>
      <c r="V479" s="95"/>
      <c r="W479" s="94">
        <v>0.51875000000000004</v>
      </c>
      <c r="X479" s="94">
        <v>0.58750000000000002</v>
      </c>
      <c r="Y479" s="94">
        <v>0.65625</v>
      </c>
      <c r="Z479" s="94">
        <v>0.72499999999999998</v>
      </c>
      <c r="AA479" s="94">
        <v>0.79374999999999996</v>
      </c>
      <c r="AB479" s="94">
        <v>0.86249999999999993</v>
      </c>
      <c r="AC479" s="94">
        <v>0.93124999999999991</v>
      </c>
      <c r="AD479" s="94">
        <v>0.99999999999999989</v>
      </c>
    </row>
    <row r="480" spans="2:30" s="29" customFormat="1"/>
    <row r="481" spans="1:30" s="29" customFormat="1">
      <c r="I481" s="52" t="s">
        <v>377</v>
      </c>
    </row>
    <row r="482" spans="1:30" s="29" customFormat="1">
      <c r="J482" s="28">
        <v>2010</v>
      </c>
      <c r="K482" s="28">
        <v>2011</v>
      </c>
      <c r="L482" s="28">
        <v>2012</v>
      </c>
      <c r="M482" s="28">
        <v>2013</v>
      </c>
      <c r="N482" s="28">
        <v>2014</v>
      </c>
      <c r="O482" s="28">
        <v>2015</v>
      </c>
      <c r="P482" s="28">
        <v>2016</v>
      </c>
      <c r="Q482" s="28">
        <v>2017</v>
      </c>
      <c r="R482" s="28">
        <v>2018</v>
      </c>
      <c r="S482" s="28">
        <v>2019</v>
      </c>
      <c r="T482" s="28">
        <v>2020</v>
      </c>
      <c r="U482" s="28">
        <v>2021</v>
      </c>
      <c r="V482" s="28">
        <v>2022</v>
      </c>
      <c r="W482" s="28">
        <v>2023</v>
      </c>
      <c r="X482" s="28">
        <v>2024</v>
      </c>
      <c r="Y482" s="28">
        <v>2025</v>
      </c>
      <c r="Z482" s="28">
        <v>2026</v>
      </c>
      <c r="AA482" s="28">
        <v>2027</v>
      </c>
      <c r="AB482" s="28">
        <v>2028</v>
      </c>
      <c r="AC482" s="28">
        <v>2029</v>
      </c>
      <c r="AD482" s="28">
        <v>2030</v>
      </c>
    </row>
    <row r="483" spans="1:30" s="29" customFormat="1">
      <c r="I483" s="12" t="s">
        <v>213</v>
      </c>
      <c r="J483" s="17">
        <v>0.105</v>
      </c>
      <c r="K483" s="17">
        <v>0.107</v>
      </c>
      <c r="L483" s="17">
        <v>0.108</v>
      </c>
      <c r="M483" s="17">
        <v>0.106</v>
      </c>
      <c r="N483" s="17">
        <v>0.10299999999999999</v>
      </c>
      <c r="O483" s="17">
        <v>0.104</v>
      </c>
      <c r="P483" s="17">
        <v>0.104</v>
      </c>
      <c r="Q483" s="17">
        <v>0.10369071838508903</v>
      </c>
      <c r="R483" s="17">
        <v>0.106</v>
      </c>
      <c r="S483" s="17">
        <v>0.114</v>
      </c>
      <c r="T483" s="17">
        <v>0.10899999999999999</v>
      </c>
      <c r="U483" s="127">
        <v>0.107</v>
      </c>
      <c r="V483" s="127">
        <v>0.113</v>
      </c>
      <c r="W483" s="17"/>
      <c r="X483" s="17"/>
      <c r="Y483" s="17"/>
      <c r="Z483" s="17"/>
      <c r="AA483" s="17"/>
      <c r="AB483" s="17"/>
      <c r="AC483" s="17"/>
      <c r="AD483" s="17"/>
    </row>
    <row r="484" spans="1:30" s="29" customFormat="1">
      <c r="I484" s="12" t="s">
        <v>205</v>
      </c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>
        <v>0.1032231</v>
      </c>
      <c r="W484" s="17">
        <v>0.10145975864212045</v>
      </c>
      <c r="X484" s="17">
        <v>0.10589355114544671</v>
      </c>
      <c r="Y484" s="17">
        <v>0.10650508130619721</v>
      </c>
      <c r="Z484" s="17">
        <v>0.10683699222137304</v>
      </c>
      <c r="AA484" s="17">
        <v>0.1072463748015578</v>
      </c>
      <c r="AB484" s="17">
        <v>0.1071176958760746</v>
      </c>
      <c r="AC484" s="17">
        <v>0.1077176958760746</v>
      </c>
      <c r="AD484" s="17">
        <v>0.10831769587607461</v>
      </c>
    </row>
    <row r="485" spans="1:30" s="29" customFormat="1">
      <c r="I485" s="13" t="s">
        <v>206</v>
      </c>
      <c r="V485" s="29">
        <v>0.113</v>
      </c>
      <c r="W485" s="29">
        <v>0.114</v>
      </c>
      <c r="X485" s="29">
        <v>0.115</v>
      </c>
      <c r="Y485" s="29">
        <v>0.11700000000000001</v>
      </c>
      <c r="Z485" s="29">
        <v>0.11899999999999998</v>
      </c>
      <c r="AA485" s="29">
        <v>0.121</v>
      </c>
      <c r="AB485" s="29">
        <v>0.12299999999999998</v>
      </c>
      <c r="AC485" s="29">
        <v>0.12500000000000003</v>
      </c>
      <c r="AD485" s="29">
        <v>0.12699999999999997</v>
      </c>
    </row>
    <row r="486" spans="1:30" s="29" customFormat="1"/>
    <row r="487" spans="1:30" s="29" customFormat="1"/>
    <row r="488" spans="1:30" s="29" customFormat="1"/>
    <row r="490" spans="1:30" s="5" customFormat="1">
      <c r="A490" s="4" t="s">
        <v>123</v>
      </c>
      <c r="B490" s="5" t="s">
        <v>124</v>
      </c>
    </row>
    <row r="491" spans="1:30" s="29" customFormat="1"/>
    <row r="492" spans="1:30" s="29" customFormat="1">
      <c r="B492"/>
      <c r="I492" s="52" t="s">
        <v>378</v>
      </c>
    </row>
    <row r="493" spans="1:30" s="29" customFormat="1">
      <c r="J493" s="28">
        <v>2010</v>
      </c>
      <c r="K493" s="28">
        <v>2011</v>
      </c>
      <c r="L493" s="28">
        <v>2012</v>
      </c>
      <c r="M493" s="28">
        <v>2013</v>
      </c>
      <c r="N493" s="28">
        <v>2014</v>
      </c>
      <c r="O493" s="28">
        <v>2015</v>
      </c>
      <c r="P493" s="28">
        <v>2016</v>
      </c>
      <c r="Q493" s="28">
        <v>2017</v>
      </c>
      <c r="R493" s="28">
        <v>2018</v>
      </c>
      <c r="S493" s="28">
        <v>2019</v>
      </c>
      <c r="T493" s="28">
        <v>2020</v>
      </c>
      <c r="U493" s="28">
        <v>2021</v>
      </c>
      <c r="V493" s="28">
        <v>2022</v>
      </c>
      <c r="W493" s="28">
        <v>2023</v>
      </c>
      <c r="X493" s="28">
        <v>2024</v>
      </c>
      <c r="Y493" s="28">
        <v>2025</v>
      </c>
      <c r="Z493" s="28">
        <v>2026</v>
      </c>
      <c r="AA493" s="28">
        <v>2027</v>
      </c>
      <c r="AB493" s="28">
        <v>2028</v>
      </c>
      <c r="AC493" s="28">
        <v>2029</v>
      </c>
      <c r="AD493" s="28">
        <v>2030</v>
      </c>
    </row>
    <row r="494" spans="1:30" s="29" customFormat="1"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</row>
    <row r="495" spans="1:30" s="29" customFormat="1">
      <c r="I495" s="12" t="s">
        <v>213</v>
      </c>
      <c r="J495" s="92">
        <v>-11.04</v>
      </c>
      <c r="K495" s="92">
        <v>-12.35</v>
      </c>
      <c r="L495" s="92">
        <v>-10.16</v>
      </c>
      <c r="M495" s="92">
        <v>-8.0299999999999994</v>
      </c>
      <c r="N495" s="92">
        <v>-10.37</v>
      </c>
      <c r="O495" s="92">
        <v>-12.91</v>
      </c>
      <c r="P495" s="92">
        <v>-12.51</v>
      </c>
      <c r="Q495" s="92">
        <v>-12.34</v>
      </c>
      <c r="R495" s="92">
        <v>-10.52</v>
      </c>
      <c r="S495" s="92">
        <v>-10.36</v>
      </c>
      <c r="T495" s="92">
        <v>-6.1411918513039927</v>
      </c>
      <c r="U495" s="93">
        <v>-6.1027554308106104</v>
      </c>
      <c r="V495" s="93">
        <v>-5.3575696643018924</v>
      </c>
      <c r="W495" s="92"/>
      <c r="X495" s="92"/>
      <c r="Y495" s="92"/>
      <c r="Z495" s="92"/>
      <c r="AA495" s="92"/>
      <c r="AB495" s="92"/>
      <c r="AC495" s="92"/>
      <c r="AD495" s="92"/>
    </row>
    <row r="496" spans="1:30" s="29" customFormat="1">
      <c r="I496" s="12" t="s">
        <v>205</v>
      </c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3"/>
      <c r="V496" s="93">
        <v>-5.2796000000000003</v>
      </c>
      <c r="W496" s="93">
        <v>-6.1794212536392923</v>
      </c>
      <c r="X496" s="93">
        <v>-6.3393976080867898</v>
      </c>
      <c r="Y496" s="93">
        <v>-7.3714246693807937</v>
      </c>
      <c r="Z496" s="93">
        <v>-8.7885068311243515</v>
      </c>
      <c r="AA496" s="93">
        <v>-10.403812380547498</v>
      </c>
      <c r="AB496" s="93">
        <v>-12.346191817120681</v>
      </c>
      <c r="AC496" s="93">
        <v>-13.926429457476626</v>
      </c>
      <c r="AD496" s="93">
        <v>-14.832741912177898</v>
      </c>
    </row>
    <row r="497" spans="9:30" s="29" customFormat="1">
      <c r="I497" s="13" t="s">
        <v>206</v>
      </c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3">
        <v>-5.2883578731706748</v>
      </c>
      <c r="W497" s="93">
        <v>-6.1787709561475861</v>
      </c>
      <c r="X497" s="93">
        <v>-6.5523397807675359</v>
      </c>
      <c r="Y497" s="93">
        <v>-7.5529362653078786</v>
      </c>
      <c r="Z497" s="93">
        <v>-9.7424413183679341</v>
      </c>
      <c r="AA497" s="93">
        <v>-11.386741251721844</v>
      </c>
      <c r="AB497" s="93">
        <v>-13.212207811532407</v>
      </c>
      <c r="AC497" s="93">
        <v>-14.59641398246106</v>
      </c>
      <c r="AD497" s="93">
        <v>-15.271441251583489</v>
      </c>
    </row>
    <row r="498" spans="9:30" s="29" customFormat="1"/>
    <row r="499" spans="9:30" s="29" customFormat="1">
      <c r="I499" s="52" t="s">
        <v>379</v>
      </c>
    </row>
    <row r="500" spans="9:30" s="29" customFormat="1">
      <c r="J500" s="28">
        <v>2010</v>
      </c>
      <c r="K500" s="28">
        <v>2011</v>
      </c>
      <c r="L500" s="28">
        <v>2012</v>
      </c>
      <c r="M500" s="28">
        <v>2013</v>
      </c>
      <c r="N500" s="28">
        <v>2014</v>
      </c>
      <c r="O500" s="28">
        <v>2015</v>
      </c>
      <c r="P500" s="28">
        <v>2016</v>
      </c>
      <c r="Q500" s="28">
        <v>2017</v>
      </c>
      <c r="R500" s="28">
        <v>2018</v>
      </c>
      <c r="S500" s="28">
        <v>2019</v>
      </c>
      <c r="T500" s="28">
        <v>2020</v>
      </c>
      <c r="U500" s="28">
        <v>2021</v>
      </c>
      <c r="V500" s="28">
        <v>2022</v>
      </c>
      <c r="W500" s="28">
        <v>2023</v>
      </c>
      <c r="X500" s="28">
        <v>2024</v>
      </c>
      <c r="Y500" s="28">
        <v>2025</v>
      </c>
      <c r="Z500" s="28">
        <v>2026</v>
      </c>
      <c r="AA500" s="28">
        <v>2027</v>
      </c>
      <c r="AB500" s="28">
        <v>2028</v>
      </c>
      <c r="AC500" s="28">
        <v>2029</v>
      </c>
      <c r="AD500" s="28">
        <v>2030</v>
      </c>
    </row>
    <row r="501" spans="9:30" s="29" customFormat="1">
      <c r="I501" s="12" t="s">
        <v>213</v>
      </c>
      <c r="J501" s="102">
        <v>8722</v>
      </c>
      <c r="K501" s="102">
        <v>17443</v>
      </c>
      <c r="L501" s="102">
        <v>16717</v>
      </c>
      <c r="M501" s="102">
        <v>6264</v>
      </c>
      <c r="N501" s="102">
        <v>4728</v>
      </c>
      <c r="O501" s="102">
        <v>4731</v>
      </c>
      <c r="P501" s="102">
        <v>2260</v>
      </c>
      <c r="Q501" s="102">
        <v>4939</v>
      </c>
      <c r="R501" s="102">
        <v>5841</v>
      </c>
      <c r="S501" s="102">
        <v>20817</v>
      </c>
      <c r="T501" s="102">
        <v>38300</v>
      </c>
      <c r="U501" s="128">
        <v>51114</v>
      </c>
      <c r="V501" s="128">
        <v>79555</v>
      </c>
      <c r="W501" s="102">
        <v>77893</v>
      </c>
      <c r="X501" s="102"/>
      <c r="Y501" s="102"/>
      <c r="Z501" s="102"/>
      <c r="AA501" s="102"/>
      <c r="AB501" s="102"/>
      <c r="AC501" s="102"/>
      <c r="AD501" s="102"/>
    </row>
    <row r="502" spans="9:30" s="29" customFormat="1">
      <c r="I502" s="12" t="s">
        <v>205</v>
      </c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28"/>
      <c r="V502" s="128">
        <v>69935.999999999985</v>
      </c>
      <c r="W502" s="102">
        <v>68539.585000000006</v>
      </c>
      <c r="X502" s="102">
        <v>51762.125000000015</v>
      </c>
      <c r="Y502" s="102">
        <v>27930.369128470003</v>
      </c>
      <c r="Z502" s="102">
        <v>26408.169128469992</v>
      </c>
      <c r="AA502" s="102">
        <v>26652.044128469992</v>
      </c>
      <c r="AB502" s="102">
        <v>27552.56789756834</v>
      </c>
      <c r="AC502" s="102">
        <v>27302.56789756834</v>
      </c>
      <c r="AD502" s="102">
        <v>27302.56789756834</v>
      </c>
    </row>
    <row r="503" spans="9:30" s="29" customFormat="1">
      <c r="I503" s="13" t="s">
        <v>206</v>
      </c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28"/>
      <c r="V503" s="128">
        <v>69936.095865964366</v>
      </c>
      <c r="W503" s="102">
        <v>68540.000000000015</v>
      </c>
      <c r="X503" s="102">
        <v>43851</v>
      </c>
      <c r="Y503" s="102">
        <v>17688.000000000007</v>
      </c>
      <c r="Z503" s="102">
        <v>15791.000000000004</v>
      </c>
      <c r="AA503" s="102">
        <v>19386</v>
      </c>
      <c r="AB503" s="102">
        <v>22980</v>
      </c>
      <c r="AC503" s="102">
        <v>22980</v>
      </c>
      <c r="AD503" s="102">
        <v>22980</v>
      </c>
    </row>
    <row r="504" spans="9:30" s="29" customFormat="1"/>
    <row r="505" spans="9:30" s="29" customFormat="1">
      <c r="I505" s="52" t="s">
        <v>380</v>
      </c>
    </row>
    <row r="506" spans="9:30" s="29" customFormat="1">
      <c r="J506" s="28">
        <v>2010</v>
      </c>
      <c r="K506" s="28">
        <v>2011</v>
      </c>
      <c r="L506" s="28">
        <v>2012</v>
      </c>
      <c r="M506" s="28">
        <v>2013</v>
      </c>
      <c r="N506" s="28">
        <v>2014</v>
      </c>
      <c r="O506" s="28">
        <v>2015</v>
      </c>
      <c r="P506" s="28">
        <v>2016</v>
      </c>
      <c r="Q506" s="28">
        <v>2017</v>
      </c>
      <c r="R506" s="28">
        <v>2018</v>
      </c>
      <c r="S506" s="28">
        <v>2019</v>
      </c>
      <c r="T506" s="28">
        <v>2020</v>
      </c>
      <c r="U506" s="28">
        <v>2021</v>
      </c>
      <c r="V506" s="28">
        <v>2022</v>
      </c>
      <c r="W506" s="28">
        <v>2023</v>
      </c>
      <c r="X506" s="28">
        <v>2024</v>
      </c>
      <c r="Y506" s="28">
        <v>2025</v>
      </c>
      <c r="Z506" s="28">
        <v>2026</v>
      </c>
      <c r="AA506" s="28">
        <v>2027</v>
      </c>
      <c r="AB506" s="28">
        <v>2028</v>
      </c>
      <c r="AC506" s="28">
        <v>2029</v>
      </c>
      <c r="AD506" s="28">
        <v>2030</v>
      </c>
    </row>
    <row r="507" spans="9:30" s="29" customFormat="1">
      <c r="I507" s="12" t="s">
        <v>213</v>
      </c>
      <c r="J507" s="102">
        <v>1698</v>
      </c>
      <c r="K507" s="102">
        <v>1698</v>
      </c>
      <c r="L507" s="102">
        <v>1698</v>
      </c>
      <c r="M507" s="102">
        <v>1989</v>
      </c>
      <c r="N507" s="102">
        <v>1986</v>
      </c>
      <c r="O507" s="102">
        <v>1986</v>
      </c>
      <c r="P507" s="102">
        <v>1986</v>
      </c>
      <c r="Q507" s="102">
        <v>4661</v>
      </c>
      <c r="R507" s="102">
        <v>3852</v>
      </c>
      <c r="S507" s="102">
        <v>5465</v>
      </c>
      <c r="T507" s="102">
        <v>5238</v>
      </c>
      <c r="U507" s="102">
        <v>4071</v>
      </c>
      <c r="V507" s="102">
        <v>6829</v>
      </c>
      <c r="W507" s="102">
        <v>5529</v>
      </c>
      <c r="X507" s="28"/>
      <c r="Y507" s="28"/>
      <c r="Z507" s="28"/>
      <c r="AA507" s="28"/>
      <c r="AB507" s="28"/>
      <c r="AC507" s="28"/>
      <c r="AD507" s="28"/>
    </row>
    <row r="508" spans="9:30" s="29" customFormat="1">
      <c r="I508" s="12" t="s">
        <v>205</v>
      </c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28"/>
      <c r="V508" s="128">
        <v>6874.1620393486237</v>
      </c>
      <c r="W508" s="102">
        <v>7786.0846666666675</v>
      </c>
      <c r="X508" s="102">
        <v>9043.7489999999998</v>
      </c>
      <c r="Y508" s="102">
        <v>1769</v>
      </c>
      <c r="Z508" s="102">
        <v>624</v>
      </c>
      <c r="AA508" s="102">
        <v>545</v>
      </c>
      <c r="AB508" s="102">
        <v>545</v>
      </c>
      <c r="AC508" s="102">
        <v>345</v>
      </c>
      <c r="AD508" s="102">
        <v>345</v>
      </c>
    </row>
    <row r="509" spans="9:30" s="29" customFormat="1">
      <c r="I509" s="13" t="s">
        <v>206</v>
      </c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28"/>
      <c r="V509" s="128">
        <v>6874.1620393486237</v>
      </c>
      <c r="W509" s="102">
        <v>7786.0846666666675</v>
      </c>
      <c r="X509" s="102">
        <v>12890</v>
      </c>
      <c r="Y509" s="102">
        <v>14620</v>
      </c>
      <c r="Z509" s="102">
        <v>16350</v>
      </c>
      <c r="AA509" s="102">
        <v>18080</v>
      </c>
      <c r="AB509" s="102">
        <v>19810</v>
      </c>
      <c r="AC509" s="102">
        <v>21540</v>
      </c>
      <c r="AD509" s="102">
        <v>23270</v>
      </c>
    </row>
    <row r="510" spans="9:30" s="29" customFormat="1">
      <c r="I510" s="1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28"/>
      <c r="V510" s="128"/>
      <c r="W510" s="102"/>
      <c r="X510" s="102"/>
      <c r="Y510" s="102"/>
      <c r="Z510" s="102"/>
      <c r="AA510" s="102"/>
      <c r="AB510" s="102"/>
      <c r="AC510" s="102"/>
      <c r="AD510" s="102"/>
    </row>
    <row r="511" spans="9:30" s="29" customFormat="1"/>
    <row r="512" spans="9:30" s="29" customFormat="1">
      <c r="I512" s="52" t="s">
        <v>381</v>
      </c>
    </row>
    <row r="513" spans="2:30" s="29" customFormat="1">
      <c r="J513" s="28">
        <v>2010</v>
      </c>
      <c r="K513" s="28">
        <v>2011</v>
      </c>
      <c r="L513" s="28">
        <v>2012</v>
      </c>
      <c r="M513" s="28">
        <v>2013</v>
      </c>
      <c r="N513" s="28">
        <v>2014</v>
      </c>
      <c r="O513" s="28">
        <v>2015</v>
      </c>
      <c r="P513" s="28">
        <v>2016</v>
      </c>
      <c r="Q513" s="28">
        <v>2017</v>
      </c>
      <c r="R513" s="28">
        <v>2018</v>
      </c>
      <c r="S513" s="28">
        <v>2019</v>
      </c>
      <c r="T513" s="28">
        <v>2020</v>
      </c>
      <c r="U513" s="28">
        <v>2021</v>
      </c>
      <c r="V513" s="28">
        <v>2022</v>
      </c>
      <c r="W513" s="28">
        <v>2023</v>
      </c>
      <c r="X513" s="28">
        <v>2024</v>
      </c>
      <c r="Y513" s="28">
        <v>2025</v>
      </c>
      <c r="Z513" s="28">
        <v>2026</v>
      </c>
      <c r="AA513" s="28">
        <v>2027</v>
      </c>
      <c r="AB513" s="28">
        <v>2028</v>
      </c>
      <c r="AC513" s="28">
        <v>2029</v>
      </c>
      <c r="AD513" s="28">
        <v>2030</v>
      </c>
    </row>
    <row r="514" spans="2:30" s="29" customFormat="1">
      <c r="I514" s="12" t="s">
        <v>213</v>
      </c>
      <c r="J514" s="102">
        <v>6423</v>
      </c>
      <c r="K514" s="102">
        <v>5384</v>
      </c>
      <c r="L514" s="102">
        <v>7639</v>
      </c>
      <c r="M514" s="102">
        <v>9742</v>
      </c>
      <c r="N514" s="102">
        <v>7066</v>
      </c>
      <c r="O514" s="102">
        <v>4613</v>
      </c>
      <c r="P514" s="102">
        <v>3607</v>
      </c>
      <c r="Q514" s="102">
        <v>2463</v>
      </c>
      <c r="R514" s="102">
        <v>1633</v>
      </c>
      <c r="S514" s="102">
        <v>1512</v>
      </c>
      <c r="T514" s="102">
        <v>1694</v>
      </c>
      <c r="U514" s="128">
        <v>1533</v>
      </c>
      <c r="V514" s="128">
        <v>245</v>
      </c>
      <c r="W514" s="96">
        <v>295</v>
      </c>
      <c r="X514" s="96"/>
      <c r="Y514" s="96"/>
      <c r="Z514" s="96"/>
      <c r="AA514" s="96"/>
      <c r="AB514" s="96"/>
      <c r="AC514" s="96"/>
      <c r="AD514" s="96"/>
    </row>
    <row r="515" spans="2:30" s="29" customFormat="1">
      <c r="I515" s="12" t="s">
        <v>205</v>
      </c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7"/>
      <c r="V515" s="97">
        <v>215.22595682293809</v>
      </c>
      <c r="W515" s="96">
        <v>120</v>
      </c>
      <c r="X515" s="96">
        <v>120</v>
      </c>
      <c r="Y515" s="96">
        <v>120</v>
      </c>
      <c r="Z515" s="96">
        <v>120</v>
      </c>
      <c r="AA515" s="96">
        <v>120</v>
      </c>
      <c r="AB515" s="96">
        <v>120</v>
      </c>
      <c r="AC515" s="96">
        <v>120</v>
      </c>
      <c r="AD515" s="96">
        <v>120</v>
      </c>
    </row>
    <row r="516" spans="2:30" s="29" customFormat="1">
      <c r="I516" s="13" t="s">
        <v>206</v>
      </c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7"/>
      <c r="V516" s="97">
        <v>215.22595682293809</v>
      </c>
      <c r="W516" s="96">
        <v>120</v>
      </c>
      <c r="X516" s="96">
        <v>0</v>
      </c>
      <c r="Y516" s="96">
        <v>0</v>
      </c>
      <c r="Z516" s="96">
        <v>0</v>
      </c>
      <c r="AA516" s="96">
        <v>0</v>
      </c>
      <c r="AB516" s="96">
        <v>0</v>
      </c>
      <c r="AC516" s="96">
        <v>0</v>
      </c>
      <c r="AD516" s="96">
        <v>0</v>
      </c>
    </row>
    <row r="517" spans="2:30" s="29" customFormat="1"/>
    <row r="518" spans="2:30" s="29" customFormat="1">
      <c r="I518" s="52" t="s">
        <v>382</v>
      </c>
    </row>
    <row r="519" spans="2:30" s="29" customFormat="1">
      <c r="J519" s="28">
        <v>2010</v>
      </c>
      <c r="K519" s="28">
        <v>2011</v>
      </c>
      <c r="L519" s="28">
        <v>2012</v>
      </c>
      <c r="M519" s="28">
        <v>2013</v>
      </c>
      <c r="N519" s="28">
        <v>2014</v>
      </c>
      <c r="O519" s="28">
        <v>2015</v>
      </c>
      <c r="P519" s="28">
        <v>2016</v>
      </c>
      <c r="Q519" s="28">
        <v>2017</v>
      </c>
      <c r="R519" s="28">
        <v>2018</v>
      </c>
      <c r="S519" s="28">
        <v>2019</v>
      </c>
      <c r="T519" s="28">
        <v>2020</v>
      </c>
      <c r="U519" s="28">
        <v>2021</v>
      </c>
      <c r="V519" s="28">
        <v>2022</v>
      </c>
      <c r="W519" s="28">
        <v>2023</v>
      </c>
      <c r="X519" s="28">
        <v>2024</v>
      </c>
      <c r="Y519" s="28">
        <v>2025</v>
      </c>
      <c r="Z519" s="28">
        <v>2026</v>
      </c>
      <c r="AA519" s="28">
        <v>2027</v>
      </c>
      <c r="AB519" s="28">
        <v>2028</v>
      </c>
      <c r="AC519" s="28">
        <v>2029</v>
      </c>
      <c r="AD519" s="28">
        <v>2030</v>
      </c>
    </row>
    <row r="520" spans="2:30" s="29" customFormat="1">
      <c r="I520" s="12" t="s">
        <v>213</v>
      </c>
      <c r="J520" s="102">
        <v>1748</v>
      </c>
      <c r="K520" s="102">
        <v>2200</v>
      </c>
      <c r="L520" s="102">
        <v>1698</v>
      </c>
      <c r="M520" s="102">
        <v>2835</v>
      </c>
      <c r="N520" s="102">
        <v>3399</v>
      </c>
      <c r="O520" s="102">
        <v>2671</v>
      </c>
      <c r="P520" s="102">
        <v>3778</v>
      </c>
      <c r="Q520" s="102">
        <v>4542</v>
      </c>
      <c r="R520" s="102">
        <v>4656</v>
      </c>
      <c r="S520" s="102">
        <v>2571</v>
      </c>
      <c r="T520" s="102">
        <v>4657</v>
      </c>
      <c r="U520" s="128">
        <v>2491</v>
      </c>
      <c r="V520" s="128">
        <v>3018</v>
      </c>
      <c r="W520" s="102">
        <v>2207</v>
      </c>
      <c r="X520" s="102"/>
      <c r="Y520" s="102"/>
      <c r="Z520" s="102"/>
      <c r="AA520" s="102"/>
      <c r="AB520" s="102"/>
      <c r="AC520" s="102"/>
      <c r="AD520" s="102"/>
    </row>
    <row r="521" spans="2:30" s="29" customFormat="1">
      <c r="I521" s="12" t="s">
        <v>205</v>
      </c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28"/>
      <c r="V521" s="128">
        <v>2760.7765920106708</v>
      </c>
      <c r="W521" s="102">
        <v>1010</v>
      </c>
      <c r="X521" s="102">
        <v>1010</v>
      </c>
      <c r="Y521" s="102">
        <v>1010</v>
      </c>
      <c r="Z521" s="102">
        <v>1010</v>
      </c>
      <c r="AA521" s="102">
        <v>1010</v>
      </c>
      <c r="AB521" s="102">
        <v>1010</v>
      </c>
      <c r="AC521" s="102">
        <v>1010</v>
      </c>
      <c r="AD521" s="102">
        <v>1010</v>
      </c>
    </row>
    <row r="522" spans="2:30" s="29" customFormat="1">
      <c r="I522" s="13" t="s">
        <v>206</v>
      </c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28"/>
      <c r="V522" s="128">
        <v>2760.7765920106708</v>
      </c>
      <c r="W522" s="102">
        <v>1010</v>
      </c>
      <c r="X522" s="102">
        <v>1010</v>
      </c>
      <c r="Y522" s="102">
        <v>1010</v>
      </c>
      <c r="Z522" s="102">
        <v>500</v>
      </c>
      <c r="AA522" s="102">
        <v>500</v>
      </c>
      <c r="AB522" s="102">
        <v>500</v>
      </c>
      <c r="AC522" s="102">
        <v>500</v>
      </c>
      <c r="AD522" s="102">
        <v>500</v>
      </c>
    </row>
    <row r="523" spans="2:30" s="29" customFormat="1"/>
    <row r="524" spans="2:30" s="29" customFormat="1">
      <c r="B524"/>
      <c r="I524" s="52" t="s">
        <v>383</v>
      </c>
    </row>
    <row r="525" spans="2:30" s="29" customFormat="1">
      <c r="J525" s="28">
        <v>2010</v>
      </c>
      <c r="K525" s="28">
        <v>2011</v>
      </c>
      <c r="L525" s="28">
        <v>2012</v>
      </c>
      <c r="M525" s="28">
        <v>2013</v>
      </c>
      <c r="N525" s="28">
        <v>2014</v>
      </c>
      <c r="O525" s="28">
        <v>2015</v>
      </c>
      <c r="P525" s="28">
        <v>2016</v>
      </c>
      <c r="Q525" s="28">
        <v>2017</v>
      </c>
      <c r="R525" s="28">
        <v>2018</v>
      </c>
      <c r="S525" s="28">
        <v>2019</v>
      </c>
      <c r="T525" s="28">
        <v>2020</v>
      </c>
      <c r="U525" s="28">
        <v>2021</v>
      </c>
      <c r="V525" s="28">
        <v>2022</v>
      </c>
      <c r="W525" s="28">
        <v>2023</v>
      </c>
      <c r="X525" s="28">
        <v>2024</v>
      </c>
      <c r="Y525" s="28">
        <v>2025</v>
      </c>
      <c r="Z525" s="28">
        <v>2026</v>
      </c>
      <c r="AA525" s="28">
        <v>2027</v>
      </c>
      <c r="AB525" s="28">
        <v>2028</v>
      </c>
      <c r="AC525" s="28">
        <v>2029</v>
      </c>
      <c r="AD525" s="28">
        <v>2030</v>
      </c>
    </row>
    <row r="526" spans="2:30" s="29" customFormat="1">
      <c r="I526" s="12" t="s">
        <v>213</v>
      </c>
      <c r="J526" s="102">
        <v>1971</v>
      </c>
      <c r="K526" s="102">
        <v>1164</v>
      </c>
      <c r="L526" s="102">
        <v>1291</v>
      </c>
      <c r="M526" s="102">
        <v>1207</v>
      </c>
      <c r="N526" s="102">
        <v>687</v>
      </c>
      <c r="O526" s="102">
        <v>1022</v>
      </c>
      <c r="P526" s="102">
        <v>764</v>
      </c>
      <c r="Q526" s="102">
        <v>509</v>
      </c>
      <c r="R526" s="102">
        <v>587</v>
      </c>
      <c r="S526" s="102">
        <v>589</v>
      </c>
      <c r="T526" s="102">
        <v>535</v>
      </c>
      <c r="U526" s="128">
        <v>570</v>
      </c>
      <c r="V526" s="128">
        <v>570</v>
      </c>
      <c r="W526" s="96">
        <v>570</v>
      </c>
      <c r="X526" s="96"/>
      <c r="Y526" s="96"/>
      <c r="Z526" s="96"/>
      <c r="AA526" s="96"/>
      <c r="AB526" s="96"/>
      <c r="AC526" s="96"/>
      <c r="AD526" s="96"/>
    </row>
    <row r="527" spans="2:30" s="29" customFormat="1">
      <c r="I527" s="12" t="s">
        <v>205</v>
      </c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7"/>
      <c r="V527" s="97">
        <v>575.12520559401673</v>
      </c>
      <c r="W527" s="96">
        <v>574.92243413575056</v>
      </c>
      <c r="X527" s="96">
        <v>574.92243413575056</v>
      </c>
      <c r="Y527" s="96">
        <v>574.92243413575056</v>
      </c>
      <c r="Z527" s="96">
        <v>574.92243413575056</v>
      </c>
      <c r="AA527" s="96">
        <v>574.92243413575056</v>
      </c>
      <c r="AB527" s="96">
        <v>574.92243413575056</v>
      </c>
      <c r="AC527" s="96">
        <v>574.92243413575056</v>
      </c>
      <c r="AD527" s="96">
        <v>574.92243413575056</v>
      </c>
    </row>
    <row r="528" spans="2:30" s="29" customFormat="1">
      <c r="I528" s="13" t="s">
        <v>206</v>
      </c>
      <c r="V528" s="129">
        <v>575.12520559401673</v>
      </c>
      <c r="W528" s="129">
        <v>574.92243413575056</v>
      </c>
      <c r="X528" s="129">
        <v>574.92243413575056</v>
      </c>
      <c r="Y528" s="129">
        <v>574.92243413575056</v>
      </c>
      <c r="Z528" s="129">
        <v>0</v>
      </c>
      <c r="AA528" s="129">
        <v>0</v>
      </c>
      <c r="AB528" s="129">
        <v>0</v>
      </c>
      <c r="AC528" s="129">
        <v>0</v>
      </c>
      <c r="AD528" s="129">
        <v>0</v>
      </c>
    </row>
    <row r="529" spans="9:30" s="29" customFormat="1"/>
    <row r="530" spans="9:30" s="29" customFormat="1">
      <c r="I530" s="52" t="s">
        <v>384</v>
      </c>
    </row>
    <row r="531" spans="9:30" s="29" customFormat="1">
      <c r="J531" s="28">
        <v>2010</v>
      </c>
      <c r="K531" s="28">
        <v>2011</v>
      </c>
      <c r="L531" s="28">
        <v>2012</v>
      </c>
      <c r="M531" s="28">
        <v>2013</v>
      </c>
      <c r="N531" s="28">
        <v>2014</v>
      </c>
      <c r="O531" s="28">
        <v>2015</v>
      </c>
      <c r="P531" s="28">
        <v>2016</v>
      </c>
      <c r="Q531" s="28">
        <v>2017</v>
      </c>
      <c r="R531" s="28">
        <v>2018</v>
      </c>
      <c r="S531" s="28">
        <v>2019</v>
      </c>
      <c r="T531" s="28">
        <v>2020</v>
      </c>
      <c r="U531" s="28">
        <v>2021</v>
      </c>
      <c r="V531" s="28">
        <v>2022</v>
      </c>
      <c r="W531" s="28">
        <v>2023</v>
      </c>
      <c r="X531" s="28">
        <v>2024</v>
      </c>
      <c r="Y531" s="28">
        <v>2025</v>
      </c>
      <c r="Z531" s="28">
        <v>2026</v>
      </c>
      <c r="AA531" s="28">
        <v>2027</v>
      </c>
      <c r="AB531" s="28">
        <v>2028</v>
      </c>
      <c r="AC531" s="28">
        <v>2029</v>
      </c>
      <c r="AD531" s="28">
        <v>2030</v>
      </c>
    </row>
    <row r="532" spans="9:30" s="29" customFormat="1">
      <c r="I532" s="12" t="s">
        <v>213</v>
      </c>
      <c r="J532" s="96">
        <v>38</v>
      </c>
      <c r="K532" s="96">
        <v>89</v>
      </c>
      <c r="L532" s="96">
        <v>60</v>
      </c>
      <c r="M532" s="96">
        <v>115</v>
      </c>
      <c r="N532" s="96">
        <v>128</v>
      </c>
      <c r="O532" s="96">
        <v>139</v>
      </c>
      <c r="P532" s="96">
        <v>159</v>
      </c>
      <c r="Q532" s="96">
        <v>106</v>
      </c>
      <c r="R532" s="96">
        <v>230</v>
      </c>
      <c r="S532" s="96">
        <v>120</v>
      </c>
      <c r="T532" s="96">
        <v>125</v>
      </c>
      <c r="U532" s="97">
        <v>158</v>
      </c>
      <c r="V532" s="97">
        <v>158</v>
      </c>
      <c r="W532" s="96">
        <v>158</v>
      </c>
      <c r="X532" s="96"/>
      <c r="Y532" s="96"/>
      <c r="Z532" s="96"/>
      <c r="AA532" s="96"/>
      <c r="AB532" s="96"/>
      <c r="AC532" s="96"/>
      <c r="AD532" s="96"/>
    </row>
    <row r="533" spans="9:30" s="29" customFormat="1">
      <c r="I533" s="12" t="s">
        <v>205</v>
      </c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7"/>
      <c r="V533" s="97">
        <v>117.47708940345299</v>
      </c>
      <c r="W533" s="96">
        <v>117.47708940345294</v>
      </c>
      <c r="X533" s="96">
        <v>117.47708940345294</v>
      </c>
      <c r="Y533" s="96">
        <v>117.47708940345294</v>
      </c>
      <c r="Z533" s="96">
        <v>117.47708940345294</v>
      </c>
      <c r="AA533" s="96">
        <v>117.47708940345294</v>
      </c>
      <c r="AB533" s="96">
        <v>117.47708940345294</v>
      </c>
      <c r="AC533" s="96">
        <v>117.47708940345294</v>
      </c>
      <c r="AD533" s="96">
        <v>117.47708940345294</v>
      </c>
    </row>
    <row r="534" spans="9:30" s="29" customFormat="1">
      <c r="I534" s="13" t="s">
        <v>206</v>
      </c>
      <c r="V534" s="129">
        <v>117.47708940345299</v>
      </c>
      <c r="W534" s="129">
        <v>117.47708940345294</v>
      </c>
      <c r="X534" s="129">
        <v>117.47708940345294</v>
      </c>
      <c r="Y534" s="129">
        <v>117.47708940345294</v>
      </c>
      <c r="Z534" s="129">
        <v>117.47708940345294</v>
      </c>
      <c r="AA534" s="129">
        <v>117.47708940345294</v>
      </c>
      <c r="AB534" s="129">
        <v>117.47708940345294</v>
      </c>
      <c r="AC534" s="129">
        <v>117.47708940345294</v>
      </c>
      <c r="AD534" s="129">
        <v>117.47708940345294</v>
      </c>
    </row>
    <row r="535" spans="9:30" s="29" customFormat="1"/>
    <row r="536" spans="9:30" s="29" customFormat="1"/>
    <row r="537" spans="9:30" s="29" customFormat="1"/>
    <row r="538" spans="9:30" s="29" customFormat="1"/>
    <row r="539" spans="9:30" s="29" customFormat="1"/>
    <row r="540" spans="9:30" s="29" customFormat="1"/>
    <row r="541" spans="9:30" s="29" customFormat="1"/>
    <row r="542" spans="9:30" s="29" customFormat="1"/>
    <row r="543" spans="9:30" s="29" customFormat="1"/>
    <row r="544" spans="9:30" s="29" customFormat="1"/>
    <row r="545" s="29" customFormat="1"/>
    <row r="546" s="29" customFormat="1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10BFE-45A8-4970-B62F-FB69ED623D77}">
  <sheetPr codeName="Sheet2"/>
  <dimension ref="A1:C2"/>
  <sheetViews>
    <sheetView workbookViewId="0">
      <selection activeCell="C8" sqref="C8"/>
    </sheetView>
  </sheetViews>
  <sheetFormatPr defaultColWidth="9.140625" defaultRowHeight="15"/>
  <cols>
    <col min="1" max="1" width="10.42578125" style="24" bestFit="1" customWidth="1"/>
    <col min="2" max="2" width="11.42578125" style="24" bestFit="1" customWidth="1"/>
    <col min="3" max="3" width="41.140625" style="24" customWidth="1"/>
    <col min="4" max="16384" width="9.140625" style="24"/>
  </cols>
  <sheetData>
    <row r="1" spans="1:3">
      <c r="A1" s="23" t="s">
        <v>125</v>
      </c>
      <c r="B1" s="23" t="s">
        <v>126</v>
      </c>
      <c r="C1" s="23" t="s">
        <v>127</v>
      </c>
    </row>
    <row r="2" spans="1:3">
      <c r="A2" s="25">
        <v>1</v>
      </c>
      <c r="B2" s="26" t="s">
        <v>128</v>
      </c>
      <c r="C2" s="2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295B5-F5AF-4BBE-AF6A-53FFF0DAAFBF}">
  <sheetPr codeName="Sheet3"/>
  <dimension ref="A1:AQ237"/>
  <sheetViews>
    <sheetView showGridLines="0" topLeftCell="A184" zoomScale="70" zoomScaleNormal="70" workbookViewId="0">
      <pane xSplit="7" topLeftCell="H1" activePane="topRight" state="frozen"/>
      <selection pane="topRight" activeCell="L195" sqref="L195"/>
    </sheetView>
  </sheetViews>
  <sheetFormatPr defaultColWidth="9.140625" defaultRowHeight="15"/>
  <cols>
    <col min="1" max="1" width="11.42578125" style="24" customWidth="1"/>
    <col min="2" max="2" width="25" style="24" customWidth="1"/>
    <col min="3" max="8" width="9.140625" style="24"/>
    <col min="9" max="9" width="11.140625" style="24" customWidth="1"/>
    <col min="10" max="10" width="12.140625" style="24" customWidth="1"/>
    <col min="11" max="11" width="13.140625" style="24" customWidth="1"/>
    <col min="12" max="12" width="18.28515625" style="24" customWidth="1"/>
    <col min="13" max="14" width="17.28515625" style="24" customWidth="1"/>
    <col min="15" max="15" width="16.5703125" style="24" customWidth="1"/>
    <col min="16" max="16" width="14.5703125" style="24" customWidth="1"/>
    <col min="17" max="17" width="14.7109375" style="24" customWidth="1"/>
    <col min="18" max="18" width="14.5703125" style="24" customWidth="1"/>
    <col min="19" max="19" width="15.28515625" style="24" customWidth="1"/>
    <col min="20" max="20" width="14.28515625" style="24" customWidth="1"/>
    <col min="21" max="27" width="12.85546875" style="24" bestFit="1" customWidth="1"/>
    <col min="28" max="28" width="17.140625" style="24" bestFit="1" customWidth="1"/>
    <col min="29" max="42" width="12.85546875" style="24" bestFit="1" customWidth="1"/>
    <col min="43" max="16384" width="9.140625" style="24"/>
  </cols>
  <sheetData>
    <row r="1" spans="1:43" s="37" customFormat="1" ht="18.75">
      <c r="A1" s="36" t="s">
        <v>6</v>
      </c>
    </row>
    <row r="2" spans="1:43" s="38" customFormat="1" ht="18.75"/>
    <row r="3" spans="1:43" s="40" customFormat="1">
      <c r="A3" s="39" t="s">
        <v>7</v>
      </c>
      <c r="B3" s="40" t="s">
        <v>8</v>
      </c>
    </row>
    <row r="6" spans="1:43">
      <c r="I6" s="41" t="s">
        <v>129</v>
      </c>
    </row>
    <row r="7" spans="1:43">
      <c r="I7"/>
      <c r="J7" s="34">
        <v>1990</v>
      </c>
      <c r="K7" s="34">
        <v>1991</v>
      </c>
      <c r="L7" s="34">
        <v>1992</v>
      </c>
      <c r="M7" s="34">
        <v>1993</v>
      </c>
      <c r="N7" s="34">
        <v>1994</v>
      </c>
      <c r="O7" s="34">
        <v>1995</v>
      </c>
      <c r="P7" s="34">
        <v>1996</v>
      </c>
      <c r="Q7" s="34">
        <v>1997</v>
      </c>
      <c r="R7" s="34">
        <v>1998</v>
      </c>
      <c r="S7" s="34">
        <v>1999</v>
      </c>
      <c r="T7" s="34">
        <v>2000</v>
      </c>
      <c r="U7" s="34">
        <v>2001</v>
      </c>
      <c r="V7" s="34">
        <v>2002</v>
      </c>
      <c r="W7" s="34">
        <v>2003</v>
      </c>
      <c r="X7" s="34">
        <v>2004</v>
      </c>
      <c r="Y7" s="34">
        <v>2005</v>
      </c>
      <c r="Z7" s="34">
        <v>2006</v>
      </c>
      <c r="AA7" s="34">
        <v>2007</v>
      </c>
      <c r="AB7" s="34">
        <v>2008</v>
      </c>
      <c r="AC7" s="34">
        <v>2009</v>
      </c>
      <c r="AD7" s="34">
        <v>2010</v>
      </c>
      <c r="AE7" s="34">
        <v>2011</v>
      </c>
      <c r="AF7" s="34">
        <v>2012</v>
      </c>
      <c r="AG7" s="34">
        <v>2013</v>
      </c>
      <c r="AH7" s="34">
        <v>2014</v>
      </c>
      <c r="AI7" s="34">
        <v>2015</v>
      </c>
      <c r="AJ7" s="34">
        <v>2016</v>
      </c>
      <c r="AK7" s="34">
        <v>2017</v>
      </c>
      <c r="AL7" s="34">
        <v>2018</v>
      </c>
      <c r="AM7" s="34">
        <v>2019</v>
      </c>
      <c r="AN7" s="34">
        <v>2020</v>
      </c>
      <c r="AO7" s="34">
        <v>2021</v>
      </c>
      <c r="AP7" s="34">
        <v>2022</v>
      </c>
      <c r="AQ7" s="34">
        <v>2023</v>
      </c>
    </row>
    <row r="8" spans="1:43">
      <c r="I8" s="149" t="s">
        <v>130</v>
      </c>
      <c r="J8" s="8">
        <v>32.767945271824274</v>
      </c>
      <c r="K8" s="8">
        <v>33.512003503579606</v>
      </c>
      <c r="L8" s="8">
        <v>35.075738631153293</v>
      </c>
      <c r="M8" s="8">
        <v>34.715815949532072</v>
      </c>
      <c r="N8" s="8">
        <v>35.163146389399202</v>
      </c>
      <c r="O8" s="8">
        <v>35.287603981089262</v>
      </c>
      <c r="P8" s="8">
        <v>37.120012055606516</v>
      </c>
      <c r="Q8" s="8">
        <v>39.113210115302856</v>
      </c>
      <c r="R8" s="8">
        <v>37.553536737145691</v>
      </c>
      <c r="S8" s="8">
        <v>39.17246308828291</v>
      </c>
      <c r="T8" s="8">
        <v>40.203771279077486</v>
      </c>
      <c r="U8" s="8">
        <v>42.731209128216612</v>
      </c>
      <c r="V8" s="8">
        <v>42.941037576929894</v>
      </c>
      <c r="W8" s="8">
        <v>44.761937664507172</v>
      </c>
      <c r="X8" s="8">
        <v>44.588114297165525</v>
      </c>
      <c r="Y8" s="8">
        <v>46.414551424575656</v>
      </c>
      <c r="Z8" s="8">
        <v>46.585469242845569</v>
      </c>
      <c r="AA8" s="8">
        <v>45.218103495650105</v>
      </c>
      <c r="AB8" s="8">
        <v>46.204371674012137</v>
      </c>
      <c r="AC8" s="8">
        <v>43.537577130390837</v>
      </c>
      <c r="AD8" s="8">
        <v>44.212658979757599</v>
      </c>
      <c r="AE8" s="8">
        <v>43.725691113173021</v>
      </c>
      <c r="AF8" s="8">
        <v>45.236037978472787</v>
      </c>
      <c r="AG8" s="8">
        <v>44.367030986914131</v>
      </c>
      <c r="AH8" s="8">
        <v>44.841029080636346</v>
      </c>
      <c r="AI8" s="8">
        <v>45.223702818599861</v>
      </c>
      <c r="AJ8" s="8">
        <v>43.510555631664069</v>
      </c>
      <c r="AK8" s="8">
        <v>44.983611071409186</v>
      </c>
      <c r="AL8" s="8">
        <v>45.136470544040456</v>
      </c>
      <c r="AM8" s="8">
        <v>46.163030184052523</v>
      </c>
      <c r="AN8" s="8">
        <v>43.651550264413132</v>
      </c>
      <c r="AO8" s="8">
        <v>44.15431293620999</v>
      </c>
      <c r="AP8" s="8">
        <v>41.127490907835551</v>
      </c>
      <c r="AQ8" s="8">
        <v>40.284689825127693</v>
      </c>
    </row>
    <row r="9" spans="1:43">
      <c r="I9" s="150" t="s">
        <v>131</v>
      </c>
      <c r="J9" s="35">
        <v>34.910947548526494</v>
      </c>
      <c r="K9" s="35">
        <v>35.218289780325257</v>
      </c>
      <c r="L9" s="35">
        <v>34.820972161293845</v>
      </c>
      <c r="M9" s="35">
        <v>34.91460429749241</v>
      </c>
      <c r="N9" s="35">
        <v>36.203059686349349</v>
      </c>
      <c r="O9" s="35">
        <v>36.650018218375109</v>
      </c>
      <c r="P9" s="35">
        <v>37.341043569866621</v>
      </c>
      <c r="Q9" s="35">
        <v>37.985060383027573</v>
      </c>
      <c r="R9" s="35">
        <v>37.248122750813415</v>
      </c>
      <c r="S9" s="35">
        <v>37.126973414082002</v>
      </c>
      <c r="T9" s="35">
        <v>38.19912321523779</v>
      </c>
      <c r="U9" s="35">
        <v>38.46636568341475</v>
      </c>
      <c r="V9" s="35">
        <v>38.285236948464579</v>
      </c>
      <c r="W9" s="35">
        <v>38.830895071352259</v>
      </c>
      <c r="X9" s="35">
        <v>39.050604894181149</v>
      </c>
      <c r="Y9" s="35">
        <v>39.13042129060554</v>
      </c>
      <c r="Z9" s="35">
        <v>39.154407757160698</v>
      </c>
      <c r="AA9" s="35">
        <v>38.154289549638236</v>
      </c>
      <c r="AB9" s="35">
        <v>37.23126966524049</v>
      </c>
      <c r="AC9" s="35">
        <v>37.108677045608069</v>
      </c>
      <c r="AD9" s="35">
        <v>37.118031483379653</v>
      </c>
      <c r="AE9" s="35">
        <v>37.390563563724662</v>
      </c>
      <c r="AF9" s="35">
        <v>38.303545547426218</v>
      </c>
      <c r="AG9" s="35">
        <v>38.304416408789201</v>
      </c>
      <c r="AH9" s="35">
        <v>38.508054422762434</v>
      </c>
      <c r="AI9" s="35">
        <v>38.080211653126653</v>
      </c>
      <c r="AJ9" s="35">
        <v>37.590342683982584</v>
      </c>
      <c r="AK9" s="35">
        <v>37.663815961875102</v>
      </c>
      <c r="AL9" s="35">
        <v>37.748592932210812</v>
      </c>
      <c r="AM9" s="35">
        <v>37.901352544953554</v>
      </c>
      <c r="AN9" s="35">
        <v>37.724900460719326</v>
      </c>
      <c r="AO9" s="35">
        <v>37.718050820132241</v>
      </c>
      <c r="AP9" s="35">
        <v>36.855627136395931</v>
      </c>
      <c r="AQ9" s="35">
        <v>36.131614845367793</v>
      </c>
    </row>
    <row r="10" spans="1:43">
      <c r="I10" s="16" t="s">
        <v>132</v>
      </c>
      <c r="J10" s="8">
        <v>67.678892820350768</v>
      </c>
      <c r="K10" s="8">
        <v>68.730293283904871</v>
      </c>
      <c r="L10" s="8">
        <v>69.896710792447138</v>
      </c>
      <c r="M10" s="8">
        <v>69.630420247024489</v>
      </c>
      <c r="N10" s="8">
        <v>71.366206075748536</v>
      </c>
      <c r="O10" s="8">
        <v>71.937622199464357</v>
      </c>
      <c r="P10" s="8">
        <v>74.461055625473151</v>
      </c>
      <c r="Q10" s="8">
        <v>77.098270498330422</v>
      </c>
      <c r="R10" s="8">
        <v>74.801659487959114</v>
      </c>
      <c r="S10" s="8">
        <v>76.299436502364912</v>
      </c>
      <c r="T10" s="8">
        <v>78.402894494315277</v>
      </c>
      <c r="U10" s="8">
        <v>81.19757481163137</v>
      </c>
      <c r="V10" s="8">
        <v>81.226274525394487</v>
      </c>
      <c r="W10" s="8">
        <v>83.592832735859432</v>
      </c>
      <c r="X10" s="8">
        <v>83.638719191346667</v>
      </c>
      <c r="Y10" s="8">
        <v>85.544972715181217</v>
      </c>
      <c r="Z10" s="8">
        <v>85.739877000006274</v>
      </c>
      <c r="AA10" s="8">
        <v>83.372393045288334</v>
      </c>
      <c r="AB10" s="8">
        <v>83.435641339252626</v>
      </c>
      <c r="AC10" s="8">
        <v>80.646254175998891</v>
      </c>
      <c r="AD10" s="8">
        <v>81.330690463137273</v>
      </c>
      <c r="AE10" s="8">
        <v>81.116254676897682</v>
      </c>
      <c r="AF10" s="8">
        <v>83.539583525899019</v>
      </c>
      <c r="AG10" s="8">
        <v>82.671447395703325</v>
      </c>
      <c r="AH10" s="8">
        <v>83.349083503398788</v>
      </c>
      <c r="AI10" s="8">
        <v>83.3039144717265</v>
      </c>
      <c r="AJ10" s="8">
        <v>81.10089831564666</v>
      </c>
      <c r="AK10" s="8">
        <v>82.647427033284288</v>
      </c>
      <c r="AL10" s="8">
        <v>82.885063476251261</v>
      </c>
      <c r="AM10" s="8">
        <v>84.064382729006084</v>
      </c>
      <c r="AN10" s="8">
        <v>81.376450725132457</v>
      </c>
      <c r="AO10" s="8">
        <v>81.872363756342239</v>
      </c>
      <c r="AP10" s="8">
        <v>77.98311804423146</v>
      </c>
      <c r="AQ10" s="8">
        <v>76.416304670495492</v>
      </c>
    </row>
    <row r="11" spans="1:43">
      <c r="I11" s="24" t="s">
        <v>133</v>
      </c>
      <c r="AB11" s="8">
        <v>70.030937302483238</v>
      </c>
      <c r="AC11" s="8">
        <v>69.221541003113217</v>
      </c>
      <c r="AD11" s="8">
        <v>70.285966511966905</v>
      </c>
      <c r="AE11" s="8">
        <v>68.761517605303709</v>
      </c>
      <c r="AF11" s="8">
        <v>73.375128659564083</v>
      </c>
      <c r="AG11" s="8">
        <v>74.637750316173253</v>
      </c>
      <c r="AH11" s="8">
        <v>72.975430456468743</v>
      </c>
      <c r="AI11" s="8">
        <v>70.390330074865943</v>
      </c>
      <c r="AJ11" s="8">
        <v>68.587298791042613</v>
      </c>
      <c r="AK11" s="8">
        <v>70.303741539965969</v>
      </c>
      <c r="AL11" s="8">
        <v>72.361274178454551</v>
      </c>
      <c r="AM11" s="8">
        <v>73.699931464591145</v>
      </c>
      <c r="AN11" s="8">
        <v>75.230932152229116</v>
      </c>
      <c r="AO11" s="8">
        <v>75.765676718507962</v>
      </c>
      <c r="AP11" s="8">
        <v>72.62085880512555</v>
      </c>
      <c r="AQ11" s="8">
        <v>71.132482287838158</v>
      </c>
    </row>
    <row r="12" spans="1:43">
      <c r="I12" s="24" t="s">
        <v>134</v>
      </c>
      <c r="AB12" s="9">
        <v>-13.4</v>
      </c>
      <c r="AC12" s="9">
        <v>-11.42</v>
      </c>
      <c r="AD12" s="9">
        <v>-11.04</v>
      </c>
      <c r="AE12" s="9">
        <v>-12.35</v>
      </c>
      <c r="AF12" s="9">
        <v>-10.16</v>
      </c>
      <c r="AG12" s="9">
        <v>-8.0299999999999994</v>
      </c>
      <c r="AH12" s="9">
        <v>-10.37</v>
      </c>
      <c r="AI12" s="9">
        <v>-12.91</v>
      </c>
      <c r="AJ12" s="9">
        <v>-12.51</v>
      </c>
      <c r="AK12" s="9">
        <v>-12.34</v>
      </c>
      <c r="AL12" s="9">
        <v>-10.52</v>
      </c>
      <c r="AM12" s="9">
        <v>-10.36</v>
      </c>
      <c r="AN12" s="9">
        <v>-6.1411918513039927</v>
      </c>
      <c r="AO12" s="9">
        <v>-6.1027554308106104</v>
      </c>
      <c r="AP12" s="9">
        <v>-5.3575696643018924</v>
      </c>
      <c r="AQ12" s="9">
        <v>-5.2796188310145036</v>
      </c>
    </row>
    <row r="15" spans="1:43"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</row>
    <row r="16" spans="1:43"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</row>
    <row r="18" spans="1:18">
      <c r="I18"/>
    </row>
    <row r="27" spans="1:18" s="40" customFormat="1">
      <c r="A27" s="39" t="s">
        <v>9</v>
      </c>
      <c r="B27" s="40" t="s">
        <v>10</v>
      </c>
    </row>
    <row r="29" spans="1:18" ht="13.5" customHeight="1">
      <c r="I29" s="41" t="s">
        <v>135</v>
      </c>
    </row>
    <row r="30" spans="1:18">
      <c r="B30"/>
      <c r="I30"/>
      <c r="J30" s="34">
        <v>2018</v>
      </c>
      <c r="K30" s="34">
        <v>2019</v>
      </c>
      <c r="L30" s="34">
        <v>2020</v>
      </c>
      <c r="M30" s="34">
        <v>2021</v>
      </c>
      <c r="N30" s="34">
        <v>2022</v>
      </c>
      <c r="O30" s="34">
        <v>2023</v>
      </c>
      <c r="P30" s="34">
        <v>2024</v>
      </c>
    </row>
    <row r="31" spans="1:18">
      <c r="B31"/>
      <c r="I31" s="16" t="s">
        <v>136</v>
      </c>
      <c r="J31" s="8">
        <v>0.32262623722900752</v>
      </c>
      <c r="K31" s="8">
        <v>-0.47126659382135405</v>
      </c>
      <c r="L31" s="8">
        <v>-1.4520072818700756</v>
      </c>
      <c r="M31" s="8">
        <v>0.65427785408699857</v>
      </c>
      <c r="N31" s="8">
        <v>-0.16069479767384473</v>
      </c>
      <c r="O31" s="8">
        <v>0.4697382509051149</v>
      </c>
      <c r="P31" s="8">
        <v>-4.2599999999998542E-2</v>
      </c>
    </row>
    <row r="32" spans="1:18">
      <c r="I32" s="16" t="s">
        <v>137</v>
      </c>
      <c r="J32" s="8">
        <v>-0.35765063040178574</v>
      </c>
      <c r="K32" s="8">
        <v>1.4445880116494954</v>
      </c>
      <c r="L32" s="8">
        <v>-1.1295403068312952</v>
      </c>
      <c r="M32" s="8">
        <v>-0.13678323847927459</v>
      </c>
      <c r="N32" s="8">
        <v>-2.3981382994124472</v>
      </c>
      <c r="O32" s="8">
        <v>-0.76174871205695305</v>
      </c>
      <c r="P32" s="8">
        <v>5.8999999999996361E-2</v>
      </c>
      <c r="R32"/>
    </row>
    <row r="33" spans="7:26">
      <c r="I33" s="16" t="s">
        <v>138</v>
      </c>
      <c r="J33" s="8">
        <v>0.26276991029796043</v>
      </c>
      <c r="K33" s="8">
        <v>0.20932262730962248</v>
      </c>
      <c r="L33" s="8">
        <v>-9.5533107595678304E-2</v>
      </c>
      <c r="M33" s="8">
        <v>-0.14563693137462541</v>
      </c>
      <c r="N33" s="8">
        <v>-1.1941843704185957</v>
      </c>
      <c r="O33" s="8">
        <v>-0.90843139285532382</v>
      </c>
      <c r="P33" s="8">
        <v>-0.77660000000000584</v>
      </c>
    </row>
    <row r="34" spans="7:26">
      <c r="I34" s="16" t="s">
        <v>139</v>
      </c>
      <c r="J34" s="8">
        <v>-4.7972264340966832E-2</v>
      </c>
      <c r="K34" s="8">
        <v>-3.5641094852139302E-2</v>
      </c>
      <c r="L34" s="8">
        <v>-3.8532575294275832E-2</v>
      </c>
      <c r="M34" s="8">
        <v>-4.4121216311909392E-2</v>
      </c>
      <c r="N34" s="8">
        <v>-3.9461888345028909E-2</v>
      </c>
      <c r="O34" s="8">
        <v>-2.0462284811746941E-2</v>
      </c>
      <c r="P34" s="8">
        <v>-1.4E-2</v>
      </c>
    </row>
    <row r="35" spans="7:26">
      <c r="G35"/>
      <c r="I35" s="16" t="s">
        <v>140</v>
      </c>
      <c r="J35" s="8">
        <v>5.7759385704365056E-2</v>
      </c>
      <c r="K35" s="8">
        <v>3.1654335850958205E-2</v>
      </c>
      <c r="L35" s="8">
        <v>2.7805810533281829E-2</v>
      </c>
      <c r="M35" s="8">
        <v>0.16857167786430091</v>
      </c>
      <c r="N35" s="8">
        <v>-9.7524324041223284E-2</v>
      </c>
      <c r="O35" s="8">
        <v>-0.3454232117558711</v>
      </c>
      <c r="P35" s="8">
        <v>-6.4000000000000001E-2</v>
      </c>
    </row>
    <row r="36" spans="7:26">
      <c r="I36" s="16" t="s">
        <v>132</v>
      </c>
      <c r="J36" s="8">
        <v>0.23753263848858044</v>
      </c>
      <c r="K36" s="8">
        <v>1.1786572861365827</v>
      </c>
      <c r="L36" s="8">
        <v>-2.6878074610580431</v>
      </c>
      <c r="M36" s="8">
        <v>0.4963081457854901</v>
      </c>
      <c r="N36" s="8">
        <v>-3.8900036798911395</v>
      </c>
      <c r="O36" s="8">
        <v>-1.5663273505747799</v>
      </c>
      <c r="P36" s="8">
        <v>-0.83819999999999706</v>
      </c>
    </row>
    <row r="37" spans="7:26">
      <c r="J37" s="44"/>
      <c r="K37" s="44"/>
    </row>
    <row r="39" spans="7:26">
      <c r="I39" s="51"/>
      <c r="J39" s="51"/>
      <c r="K39" s="51"/>
      <c r="L39" s="51"/>
      <c r="M39" s="51"/>
      <c r="N39" s="51"/>
      <c r="O39" s="51"/>
      <c r="P39" s="51"/>
    </row>
    <row r="40" spans="7:26">
      <c r="I40" s="51"/>
      <c r="J40" s="51"/>
      <c r="K40" s="51"/>
      <c r="L40" s="51"/>
      <c r="M40" s="51"/>
      <c r="N40" s="51"/>
      <c r="O40" s="51"/>
    </row>
    <row r="41" spans="7:26">
      <c r="I41" s="51"/>
      <c r="J41" s="51"/>
      <c r="K41" s="51"/>
      <c r="L41" s="51"/>
      <c r="M41" s="51"/>
      <c r="N41" s="51"/>
      <c r="O41" s="51"/>
    </row>
    <row r="42" spans="7:26">
      <c r="I42" s="51"/>
      <c r="J42" s="51"/>
      <c r="K42" s="51"/>
      <c r="L42" s="51"/>
      <c r="M42" s="51"/>
      <c r="N42" s="51"/>
      <c r="O42" s="51"/>
    </row>
    <row r="43" spans="7:26">
      <c r="I43" s="51"/>
      <c r="J43" s="51"/>
      <c r="K43" s="51"/>
      <c r="L43" s="51"/>
      <c r="M43" s="51"/>
      <c r="N43" s="51"/>
      <c r="O43" s="51"/>
    </row>
    <row r="44" spans="7:26">
      <c r="I44" s="51"/>
      <c r="J44" s="51"/>
      <c r="K44" s="51"/>
      <c r="L44" s="51"/>
      <c r="M44" s="51"/>
      <c r="N44" s="51"/>
      <c r="O44" s="51"/>
      <c r="Z44" s="51"/>
    </row>
    <row r="45" spans="7:26">
      <c r="I45" s="51"/>
      <c r="J45" s="51"/>
      <c r="K45" s="51"/>
      <c r="L45" s="51"/>
      <c r="M45" s="51"/>
      <c r="N45" s="51"/>
      <c r="O45" s="51"/>
      <c r="Z45" s="51"/>
    </row>
    <row r="46" spans="7:26">
      <c r="I46" s="51"/>
      <c r="J46" s="51"/>
      <c r="K46" s="51"/>
      <c r="L46" s="51"/>
      <c r="M46" s="51"/>
      <c r="N46" s="51"/>
      <c r="O46" s="51"/>
      <c r="Z46" s="51"/>
    </row>
    <row r="47" spans="7:26">
      <c r="I47" s="51"/>
      <c r="J47" s="51"/>
      <c r="K47" s="51"/>
      <c r="L47" s="51"/>
      <c r="M47" s="51"/>
      <c r="N47" s="51"/>
      <c r="O47" s="51"/>
      <c r="Z47" s="51"/>
    </row>
    <row r="48" spans="7:26">
      <c r="I48" s="41"/>
      <c r="J48" s="60"/>
    </row>
    <row r="50" spans="1:26" s="40" customFormat="1">
      <c r="A50" s="39" t="s">
        <v>11</v>
      </c>
      <c r="B50" s="40" t="s">
        <v>12</v>
      </c>
    </row>
    <row r="52" spans="1:26">
      <c r="I52" s="41" t="s">
        <v>129</v>
      </c>
    </row>
    <row r="53" spans="1:26">
      <c r="I53"/>
      <c r="J53" s="34">
        <v>2008</v>
      </c>
      <c r="K53" s="34">
        <v>2009</v>
      </c>
      <c r="L53" s="34">
        <v>2010</v>
      </c>
      <c r="M53" s="34">
        <v>2011</v>
      </c>
      <c r="N53" s="34">
        <v>2012</v>
      </c>
      <c r="O53" s="34">
        <v>2013</v>
      </c>
      <c r="P53" s="34">
        <v>2014</v>
      </c>
      <c r="Q53" s="34">
        <v>2015</v>
      </c>
      <c r="R53" s="34">
        <v>2016</v>
      </c>
      <c r="S53" s="34">
        <v>2017</v>
      </c>
      <c r="T53" s="34">
        <v>2018</v>
      </c>
      <c r="U53" s="34">
        <v>2019</v>
      </c>
      <c r="V53" s="34">
        <v>2020</v>
      </c>
      <c r="W53" s="34">
        <v>2021</v>
      </c>
      <c r="X53" s="34">
        <v>2022</v>
      </c>
      <c r="Y53" s="34">
        <v>2023</v>
      </c>
      <c r="Z53" s="34">
        <v>2024</v>
      </c>
    </row>
    <row r="54" spans="1:26">
      <c r="B54"/>
      <c r="I54" s="16" t="s">
        <v>136</v>
      </c>
      <c r="J54" s="8">
        <v>13.278569249771738</v>
      </c>
      <c r="K54" s="8">
        <v>13.085963244271287</v>
      </c>
      <c r="L54" s="8">
        <v>13.334773254570912</v>
      </c>
      <c r="M54" s="8">
        <v>13.318209640199241</v>
      </c>
      <c r="N54" s="8">
        <v>12.993508897522977</v>
      </c>
      <c r="O54" s="8">
        <v>13.068243680757881</v>
      </c>
      <c r="P54" s="8">
        <v>13.326977362532816</v>
      </c>
      <c r="Q54" s="8">
        <v>13.801803080176372</v>
      </c>
      <c r="R54" s="8">
        <v>13.894375410226294</v>
      </c>
      <c r="S54" s="8">
        <v>14.792889409516425</v>
      </c>
      <c r="T54" s="8">
        <v>15.115515646745433</v>
      </c>
      <c r="U54" s="8">
        <v>14.644249052924078</v>
      </c>
      <c r="V54" s="8">
        <v>13.192241771054004</v>
      </c>
      <c r="W54" s="8">
        <v>13.846519625141001</v>
      </c>
      <c r="X54" s="8">
        <v>13.685824827467156</v>
      </c>
      <c r="Y54" s="8">
        <v>14.155563078372271</v>
      </c>
      <c r="Z54" s="8">
        <f>Y54-0.0425999999999985</f>
        <v>14.112963078372273</v>
      </c>
    </row>
    <row r="55" spans="1:26">
      <c r="I55" s="16" t="s">
        <v>141</v>
      </c>
      <c r="J55" s="8">
        <v>24.658953774344941</v>
      </c>
      <c r="K55" s="8">
        <v>22.087891581680495</v>
      </c>
      <c r="L55" s="8">
        <v>22.338173412644018</v>
      </c>
      <c r="M55" s="8">
        <v>21.641272128895316</v>
      </c>
      <c r="N55" s="8">
        <v>23.278034373346415</v>
      </c>
      <c r="O55" s="8">
        <v>22.396601849622574</v>
      </c>
      <c r="P55" s="8">
        <v>22.301877552565124</v>
      </c>
      <c r="Q55" s="8">
        <v>22.188195887996795</v>
      </c>
      <c r="R55" s="8">
        <v>20.400209890000401</v>
      </c>
      <c r="S55" s="8">
        <v>20.901317816611272</v>
      </c>
      <c r="T55" s="8">
        <v>20.543667186209486</v>
      </c>
      <c r="U55" s="8">
        <v>21.98825519785898</v>
      </c>
      <c r="V55" s="8">
        <v>20.858714891027681</v>
      </c>
      <c r="W55" s="8">
        <v>20.721931652548406</v>
      </c>
      <c r="X55" s="8">
        <v>18.323793353135958</v>
      </c>
      <c r="Y55" s="8">
        <v>17.562044641079005</v>
      </c>
      <c r="Z55" s="8">
        <f>Y55+0.0589999999999964</f>
        <v>17.621044641079003</v>
      </c>
    </row>
    <row r="56" spans="1:26">
      <c r="I56" s="16" t="s">
        <v>138</v>
      </c>
      <c r="J56" s="8">
        <v>40.896701985235779</v>
      </c>
      <c r="K56" s="8">
        <v>40.851402335407684</v>
      </c>
      <c r="L56" s="8">
        <v>41.055303889880825</v>
      </c>
      <c r="M56" s="8">
        <v>41.624335037265581</v>
      </c>
      <c r="N56" s="8">
        <v>42.746918531945916</v>
      </c>
      <c r="O56" s="8">
        <v>42.70830031628644</v>
      </c>
      <c r="P56" s="8">
        <v>43.203355964879151</v>
      </c>
      <c r="Q56" s="8">
        <v>42.827787835732032</v>
      </c>
      <c r="R56" s="8">
        <v>42.342604023301163</v>
      </c>
      <c r="S56" s="8">
        <v>42.484692109179882</v>
      </c>
      <c r="T56" s="8">
        <v>42.747462019477837</v>
      </c>
      <c r="U56" s="8">
        <v>42.956784646787462</v>
      </c>
      <c r="V56" s="8">
        <v>42.861251539191784</v>
      </c>
      <c r="W56" s="8">
        <v>42.715614607817159</v>
      </c>
      <c r="X56" s="8">
        <v>41.521430237398562</v>
      </c>
      <c r="Y56" s="8">
        <v>40.612998844543242</v>
      </c>
      <c r="Z56" s="8">
        <f>Y56-0.776600000000006</f>
        <v>39.836398844543233</v>
      </c>
    </row>
    <row r="57" spans="1:26">
      <c r="I57" s="16" t="s">
        <v>139</v>
      </c>
      <c r="J57" s="8">
        <v>3.6253618146095925</v>
      </c>
      <c r="K57" s="8">
        <v>3.5613764262945433</v>
      </c>
      <c r="L57" s="8">
        <v>3.5207992280877494</v>
      </c>
      <c r="M57" s="8">
        <v>3.4184048269242608</v>
      </c>
      <c r="N57" s="8">
        <v>3.3491566527004633</v>
      </c>
      <c r="O57" s="8">
        <v>3.295867098311331</v>
      </c>
      <c r="P57" s="8">
        <v>3.2537839733700809</v>
      </c>
      <c r="Q57" s="8">
        <v>3.2143768408391624</v>
      </c>
      <c r="R57" s="8">
        <v>3.181071905015695</v>
      </c>
      <c r="S57" s="8">
        <v>3.1428122405220171</v>
      </c>
      <c r="T57" s="8">
        <v>3.0948399761810501</v>
      </c>
      <c r="U57" s="8">
        <v>3.059198881328911</v>
      </c>
      <c r="V57" s="8">
        <v>3.0206663060346348</v>
      </c>
      <c r="W57" s="8">
        <v>2.9765450897227255</v>
      </c>
      <c r="X57" s="8">
        <v>2.9370832013776966</v>
      </c>
      <c r="Y57" s="8">
        <v>2.9166209165659498</v>
      </c>
      <c r="Z57" s="8">
        <f>Y57-0.014</f>
        <v>2.90262091656595</v>
      </c>
    </row>
    <row r="58" spans="1:26">
      <c r="I58" s="16" t="s">
        <v>140</v>
      </c>
      <c r="J58" s="8">
        <v>0.9713504785212046</v>
      </c>
      <c r="K58" s="8">
        <v>1.0549074154592144</v>
      </c>
      <c r="L58" s="8">
        <v>1.0769167267833981</v>
      </c>
      <c r="M58" s="8">
        <v>1.1092959720192945</v>
      </c>
      <c r="N58" s="8">
        <v>1.1675102040483134</v>
      </c>
      <c r="O58" s="8">
        <v>1.1987373711950198</v>
      </c>
      <c r="P58" s="8">
        <v>1.2594356031215916</v>
      </c>
      <c r="Q58" s="8">
        <v>1.2681664301215883</v>
      </c>
      <c r="R58" s="8">
        <v>1.2790375624990642</v>
      </c>
      <c r="S58" s="8">
        <v>1.3220299641363802</v>
      </c>
      <c r="T58" s="8">
        <v>1.3797893498407452</v>
      </c>
      <c r="U58" s="8">
        <v>1.4114436856917034</v>
      </c>
      <c r="V58" s="8">
        <v>1.4392494962249853</v>
      </c>
      <c r="W58" s="8">
        <v>1.6078211740892863</v>
      </c>
      <c r="X58" s="8">
        <v>1.5102968500480629</v>
      </c>
      <c r="Y58" s="45">
        <v>1.1648736382921918</v>
      </c>
      <c r="Z58" s="8">
        <f>Y58-0.064</f>
        <v>1.1008736382921918</v>
      </c>
    </row>
    <row r="59" spans="1:26">
      <c r="I59" s="48" t="s">
        <v>142</v>
      </c>
      <c r="J59" s="35">
        <v>-13.4</v>
      </c>
      <c r="K59" s="35">
        <v>-11.42</v>
      </c>
      <c r="L59" s="35">
        <v>-11.04</v>
      </c>
      <c r="M59" s="35">
        <v>-12.35</v>
      </c>
      <c r="N59" s="35">
        <v>-10.16</v>
      </c>
      <c r="O59" s="35">
        <v>-8.0299999999999994</v>
      </c>
      <c r="P59" s="35">
        <v>-10.37</v>
      </c>
      <c r="Q59" s="35">
        <v>-12.91</v>
      </c>
      <c r="R59" s="35">
        <v>-12.51</v>
      </c>
      <c r="S59" s="35">
        <v>-12.34</v>
      </c>
      <c r="T59" s="35">
        <v>-10.52</v>
      </c>
      <c r="U59" s="35">
        <v>-10.36</v>
      </c>
      <c r="V59" s="35">
        <v>-6.1411918513039927</v>
      </c>
      <c r="W59" s="35">
        <v>-6.1027554308106104</v>
      </c>
      <c r="X59" s="35">
        <v>-5.3575696643018924</v>
      </c>
      <c r="Y59" s="35">
        <v>-5.2796188310145036</v>
      </c>
      <c r="Z59" s="35"/>
    </row>
    <row r="60" spans="1:26">
      <c r="I60" s="16" t="s">
        <v>133</v>
      </c>
      <c r="J60" s="8">
        <f t="shared" ref="J60:U60" si="0">SUM(J54:J59)</f>
        <v>70.030937302483238</v>
      </c>
      <c r="K60" s="8">
        <f t="shared" si="0"/>
        <v>69.221541003113217</v>
      </c>
      <c r="L60" s="8">
        <f t="shared" si="0"/>
        <v>70.285966511966905</v>
      </c>
      <c r="M60" s="8">
        <f t="shared" si="0"/>
        <v>68.761517605303709</v>
      </c>
      <c r="N60" s="8">
        <f t="shared" si="0"/>
        <v>73.375128659564083</v>
      </c>
      <c r="O60" s="8">
        <f t="shared" si="0"/>
        <v>74.637750316173253</v>
      </c>
      <c r="P60" s="8">
        <f t="shared" si="0"/>
        <v>72.975430456468743</v>
      </c>
      <c r="Q60" s="8">
        <f t="shared" si="0"/>
        <v>70.390330074865943</v>
      </c>
      <c r="R60" s="8">
        <f t="shared" si="0"/>
        <v>68.587298791042613</v>
      </c>
      <c r="S60" s="8">
        <f t="shared" si="0"/>
        <v>70.303741539965969</v>
      </c>
      <c r="T60" s="8">
        <f t="shared" si="0"/>
        <v>72.361274178454551</v>
      </c>
      <c r="U60" s="8">
        <f t="shared" si="0"/>
        <v>73.699931464591145</v>
      </c>
      <c r="V60" s="8">
        <f>SUM(V54:V59)</f>
        <v>75.230932152229116</v>
      </c>
      <c r="W60" s="8">
        <f t="shared" ref="W60:Z60" si="1">SUM(W54:W59)</f>
        <v>75.765676718507962</v>
      </c>
      <c r="X60" s="8">
        <f t="shared" si="1"/>
        <v>72.62085880512555</v>
      </c>
      <c r="Y60" s="8">
        <f>SUM(Y54:Y59)</f>
        <v>71.132482287838158</v>
      </c>
      <c r="Z60" s="8">
        <f t="shared" si="1"/>
        <v>75.573901118852646</v>
      </c>
    </row>
    <row r="61" spans="1:26">
      <c r="I61" s="16" t="s">
        <v>132</v>
      </c>
      <c r="J61" s="8">
        <f>SUM(J54:J58)</f>
        <v>83.430937302483244</v>
      </c>
      <c r="K61" s="8">
        <f t="shared" ref="K61:Z61" si="2">SUM(K54:K58)</f>
        <v>80.641541003113218</v>
      </c>
      <c r="L61" s="8">
        <f t="shared" si="2"/>
        <v>81.325966511966897</v>
      </c>
      <c r="M61" s="8">
        <f t="shared" si="2"/>
        <v>81.111517605303703</v>
      </c>
      <c r="N61" s="8">
        <f t="shared" si="2"/>
        <v>83.53512865956408</v>
      </c>
      <c r="O61" s="8">
        <f t="shared" si="2"/>
        <v>82.667750316173255</v>
      </c>
      <c r="P61" s="8">
        <f t="shared" si="2"/>
        <v>83.345430456468748</v>
      </c>
      <c r="Q61" s="8">
        <f t="shared" si="2"/>
        <v>83.30033007486594</v>
      </c>
      <c r="R61" s="8">
        <f t="shared" si="2"/>
        <v>81.097298791042618</v>
      </c>
      <c r="S61" s="8">
        <f t="shared" si="2"/>
        <v>82.643741539965973</v>
      </c>
      <c r="T61" s="8">
        <f t="shared" si="2"/>
        <v>82.881274178454547</v>
      </c>
      <c r="U61" s="8">
        <f t="shared" si="2"/>
        <v>84.059931464591145</v>
      </c>
      <c r="V61" s="8">
        <f t="shared" si="2"/>
        <v>81.372124003533102</v>
      </c>
      <c r="W61" s="8">
        <f t="shared" si="2"/>
        <v>81.868432149318565</v>
      </c>
      <c r="X61" s="8">
        <f t="shared" si="2"/>
        <v>77.978428469427442</v>
      </c>
      <c r="Y61" s="8">
        <f t="shared" si="2"/>
        <v>76.412101118852661</v>
      </c>
      <c r="Z61" s="8">
        <f t="shared" si="2"/>
        <v>75.573901118852646</v>
      </c>
    </row>
    <row r="62" spans="1:26">
      <c r="V62" s="51"/>
      <c r="W62" s="51"/>
      <c r="X62" s="51"/>
      <c r="Y62" s="51"/>
    </row>
    <row r="64" spans="1:26"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</row>
    <row r="65" spans="1:26"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</row>
    <row r="66" spans="1:26"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</row>
    <row r="67" spans="1:26"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</row>
    <row r="68" spans="1:26">
      <c r="J68" s="51"/>
      <c r="K68" s="51"/>
      <c r="L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</row>
    <row r="69" spans="1:26"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</row>
    <row r="70" spans="1:26"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</row>
    <row r="71" spans="1:26"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</row>
    <row r="74" spans="1:26" s="46" customFormat="1">
      <c r="A74" s="39" t="s">
        <v>13</v>
      </c>
      <c r="B74" s="40" t="s">
        <v>14</v>
      </c>
    </row>
    <row r="75" spans="1:26" customFormat="1">
      <c r="A75" s="52"/>
    </row>
    <row r="76" spans="1:26" customFormat="1">
      <c r="K76" s="9"/>
      <c r="L76" s="9"/>
      <c r="M76" s="9"/>
      <c r="N76" s="9"/>
      <c r="O76" s="9"/>
    </row>
    <row r="77" spans="1:26" customFormat="1">
      <c r="I77" s="7" t="s">
        <v>129</v>
      </c>
      <c r="J77" s="9"/>
      <c r="K77" s="9"/>
      <c r="P77" s="9"/>
      <c r="Q77" s="9"/>
    </row>
    <row r="78" spans="1:26" customFormat="1">
      <c r="J78" s="7">
        <v>2018</v>
      </c>
      <c r="K78" s="7">
        <v>2019</v>
      </c>
      <c r="L78" s="7">
        <v>2020</v>
      </c>
      <c r="M78" s="7">
        <v>2021</v>
      </c>
      <c r="N78" s="7">
        <v>2022</v>
      </c>
      <c r="O78" s="7">
        <v>2023</v>
      </c>
      <c r="P78" s="7">
        <v>2024</v>
      </c>
      <c r="Q78" s="7">
        <v>2025</v>
      </c>
    </row>
    <row r="79" spans="1:26" customFormat="1">
      <c r="I79" t="s">
        <v>143</v>
      </c>
      <c r="J79" s="9"/>
      <c r="K79" s="9">
        <v>84.586236538461648</v>
      </c>
      <c r="L79" s="9">
        <v>81.881845501149542</v>
      </c>
      <c r="M79" s="9">
        <v>81.808919800596868</v>
      </c>
      <c r="N79" s="9">
        <v>78.39536315521751</v>
      </c>
      <c r="O79" s="9">
        <v>77.406757839748082</v>
      </c>
    </row>
    <row r="80" spans="1:26" customFormat="1" ht="60">
      <c r="I80" s="55" t="s">
        <v>144</v>
      </c>
      <c r="J80" s="9"/>
      <c r="K80" s="9">
        <v>74.538417711829268</v>
      </c>
      <c r="L80" s="9">
        <v>75.692618779550187</v>
      </c>
      <c r="M80" s="9">
        <v>75.737688231987036</v>
      </c>
      <c r="N80" s="9">
        <v>72.743887236956311</v>
      </c>
      <c r="O80" s="9">
        <f>O82</f>
        <v>71.227336586108791</v>
      </c>
    </row>
    <row r="81" spans="9:17" customFormat="1">
      <c r="I81" t="s">
        <v>145</v>
      </c>
      <c r="O81" s="9">
        <v>77.406757839748082</v>
      </c>
      <c r="P81" s="9">
        <v>77.487163334364467</v>
      </c>
      <c r="Q81" s="9">
        <v>76.389274409654618</v>
      </c>
    </row>
    <row r="82" spans="9:17" customFormat="1">
      <c r="I82" t="s">
        <v>146</v>
      </c>
      <c r="O82" s="9">
        <v>71.227336586108791</v>
      </c>
      <c r="P82" s="9">
        <v>71.147765726277683</v>
      </c>
      <c r="Q82" s="9">
        <v>69.017849740273832</v>
      </c>
    </row>
    <row r="83" spans="9:17" customFormat="1"/>
    <row r="84" spans="9:17" customFormat="1">
      <c r="I84" t="s">
        <v>147</v>
      </c>
      <c r="K84" s="9"/>
      <c r="L84" s="9">
        <v>81.826493873388472</v>
      </c>
      <c r="M84" s="9">
        <v>82.899764123808211</v>
      </c>
      <c r="N84" s="9">
        <v>81.464383892021047</v>
      </c>
      <c r="O84" s="9">
        <v>80.000318353861815</v>
      </c>
      <c r="P84" s="9">
        <v>78.407733446873451</v>
      </c>
      <c r="Q84" s="9">
        <v>76.710138056572617</v>
      </c>
    </row>
    <row r="85" spans="9:17" customFormat="1">
      <c r="I85" t="s">
        <v>148</v>
      </c>
      <c r="K85" s="9"/>
      <c r="L85" s="9">
        <v>75.600319365821107</v>
      </c>
      <c r="M85" s="9">
        <v>74.34672930495168</v>
      </c>
      <c r="N85" s="9">
        <v>74.234572409577652</v>
      </c>
      <c r="O85" s="9">
        <v>73.083023090991887</v>
      </c>
      <c r="P85" s="9">
        <v>71.524633664586887</v>
      </c>
      <c r="Q85" s="9">
        <v>69.274910696394215</v>
      </c>
    </row>
    <row r="86" spans="9:17" customFormat="1">
      <c r="I86" s="55"/>
    </row>
    <row r="87" spans="9:17" customFormat="1" ht="90">
      <c r="I87" s="55" t="s">
        <v>149</v>
      </c>
      <c r="N87">
        <f>283/4</f>
        <v>70.75</v>
      </c>
      <c r="O87">
        <f t="shared" ref="O87:Q87" si="3">283/4</f>
        <v>70.75</v>
      </c>
      <c r="P87">
        <f t="shared" si="3"/>
        <v>70.75</v>
      </c>
      <c r="Q87">
        <f t="shared" si="3"/>
        <v>70.75</v>
      </c>
    </row>
    <row r="88" spans="9:17" customFormat="1">
      <c r="I88" t="s">
        <v>150</v>
      </c>
      <c r="M88" s="8">
        <f>M93</f>
        <v>75.737688231987036</v>
      </c>
      <c r="N88" s="8">
        <f t="shared" ref="N88:Q88" si="4">N93</f>
        <v>72.743887236956311</v>
      </c>
      <c r="O88" s="8">
        <f t="shared" si="4"/>
        <v>70.595615168968706</v>
      </c>
      <c r="P88" s="8">
        <f t="shared" si="4"/>
        <v>68.291376933069856</v>
      </c>
      <c r="Q88" s="8">
        <f t="shared" si="4"/>
        <v>65.810221540949243</v>
      </c>
    </row>
    <row r="89" spans="9:17" customFormat="1">
      <c r="I89" t="s">
        <v>151</v>
      </c>
      <c r="M89" s="9">
        <f>M94-M93</f>
        <v>0</v>
      </c>
      <c r="N89" s="9">
        <f t="shared" ref="N89:Q89" si="5">N94-N93</f>
        <v>0</v>
      </c>
      <c r="O89" s="9">
        <f t="shared" si="5"/>
        <v>2.281689463403751</v>
      </c>
      <c r="P89" s="9">
        <f t="shared" si="5"/>
        <v>5.3657315047560559</v>
      </c>
      <c r="Q89" s="9">
        <f t="shared" si="5"/>
        <v>6.2957094066998707</v>
      </c>
    </row>
    <row r="90" spans="9:17" customFormat="1">
      <c r="I90" t="s">
        <v>152</v>
      </c>
      <c r="N90" s="9">
        <f>N95-N94</f>
        <v>5.2796000000000163</v>
      </c>
      <c r="O90" s="9">
        <f t="shared" ref="O90:Q90" si="6">O95-O94</f>
        <v>4.3754370848505033</v>
      </c>
      <c r="P90" s="9">
        <f t="shared" si="6"/>
        <v>1.4500010749668775</v>
      </c>
      <c r="Q90" s="9">
        <f t="shared" si="6"/>
        <v>1.5506102949993874</v>
      </c>
    </row>
    <row r="91" spans="9:17" customFormat="1">
      <c r="I91" t="s">
        <v>153</v>
      </c>
      <c r="N91" s="9">
        <f>N96-N95</f>
        <v>0</v>
      </c>
      <c r="O91" s="9">
        <f t="shared" ref="O91:Q91" si="7">O96-O95</f>
        <v>0.31497686172508566</v>
      </c>
      <c r="P91" s="9">
        <f t="shared" si="7"/>
        <v>3.5144052842665303</v>
      </c>
      <c r="Q91" s="9">
        <f t="shared" si="7"/>
        <v>4.4958124474244983</v>
      </c>
    </row>
    <row r="92" spans="9:17" customFormat="1"/>
    <row r="93" spans="9:17" customFormat="1">
      <c r="I93" s="54" t="s">
        <v>154</v>
      </c>
      <c r="M93" s="8">
        <v>75.737688231987036</v>
      </c>
      <c r="N93" s="9">
        <v>72.743887236956311</v>
      </c>
      <c r="O93" s="9">
        <v>70.595615168968706</v>
      </c>
      <c r="P93" s="9">
        <v>68.291376933069856</v>
      </c>
      <c r="Q93" s="9">
        <v>65.810221540949243</v>
      </c>
    </row>
    <row r="94" spans="9:17" customFormat="1">
      <c r="I94" s="54" t="s">
        <v>155</v>
      </c>
      <c r="M94" s="8">
        <v>75.737688231987036</v>
      </c>
      <c r="N94" s="9">
        <v>72.743887236956311</v>
      </c>
      <c r="O94" s="9">
        <v>72.877304632372457</v>
      </c>
      <c r="P94" s="9">
        <v>73.657108437825912</v>
      </c>
      <c r="Q94" s="9">
        <v>72.105930947649114</v>
      </c>
    </row>
    <row r="95" spans="9:17" customFormat="1">
      <c r="I95" s="54" t="s">
        <v>156</v>
      </c>
      <c r="N95" s="9">
        <v>78.023487236956328</v>
      </c>
      <c r="O95" s="9">
        <v>77.25274171722296</v>
      </c>
      <c r="P95" s="9">
        <v>75.107109512792789</v>
      </c>
      <c r="Q95" s="9">
        <v>73.656541242648501</v>
      </c>
    </row>
    <row r="96" spans="9:17" customFormat="1">
      <c r="I96" s="54" t="s">
        <v>157</v>
      </c>
      <c r="N96" s="9">
        <v>78.023487236956328</v>
      </c>
      <c r="O96" s="9">
        <v>77.567718578948046</v>
      </c>
      <c r="P96" s="9">
        <v>78.621514797059319</v>
      </c>
      <c r="Q96" s="9">
        <v>78.152353690072999</v>
      </c>
    </row>
    <row r="97" spans="1:17" customFormat="1">
      <c r="I97" s="54" t="s">
        <v>158</v>
      </c>
      <c r="N97">
        <f>290/4</f>
        <v>72.5</v>
      </c>
      <c r="O97">
        <f>290/4</f>
        <v>72.5</v>
      </c>
      <c r="P97">
        <f>290/4</f>
        <v>72.5</v>
      </c>
      <c r="Q97">
        <f>290/4</f>
        <v>72.5</v>
      </c>
    </row>
    <row r="98" spans="1:17" customFormat="1">
      <c r="J98" s="9"/>
      <c r="K98" s="9"/>
      <c r="L98" s="9"/>
      <c r="M98" s="9"/>
      <c r="N98" s="9"/>
      <c r="O98" s="9"/>
      <c r="P98" s="9"/>
      <c r="Q98" s="9"/>
    </row>
    <row r="99" spans="1:17" customFormat="1">
      <c r="I99" s="7"/>
      <c r="J99" s="9"/>
      <c r="K99" s="9"/>
      <c r="L99" s="9"/>
      <c r="M99" s="9"/>
      <c r="N99" s="9"/>
      <c r="O99" s="9"/>
      <c r="P99" s="9"/>
      <c r="Q99" s="9"/>
    </row>
    <row r="100" spans="1:17" s="46" customFormat="1">
      <c r="A100" s="39" t="s">
        <v>15</v>
      </c>
      <c r="B100" s="40" t="s">
        <v>16</v>
      </c>
    </row>
    <row r="101" spans="1:17" customFormat="1"/>
    <row r="102" spans="1:17" customFormat="1">
      <c r="I102" s="7" t="s">
        <v>159</v>
      </c>
    </row>
    <row r="103" spans="1:17" customFormat="1">
      <c r="J103" s="7" t="s">
        <v>160</v>
      </c>
      <c r="K103" s="7" t="s">
        <v>161</v>
      </c>
      <c r="L103" s="24"/>
    </row>
    <row r="104" spans="1:17" customFormat="1">
      <c r="I104" t="s">
        <v>162</v>
      </c>
      <c r="J104" s="43">
        <v>0</v>
      </c>
      <c r="K104" s="43">
        <v>1.8881152036521882</v>
      </c>
      <c r="L104" s="24"/>
    </row>
    <row r="105" spans="1:17" customFormat="1">
      <c r="I105" t="s">
        <v>163</v>
      </c>
      <c r="J105" s="9">
        <v>4.358950580516492E-3</v>
      </c>
      <c r="K105" s="9">
        <v>7.8427827392440926E-3</v>
      </c>
      <c r="L105" s="24"/>
    </row>
    <row r="106" spans="1:17" customFormat="1">
      <c r="I106" t="s">
        <v>164</v>
      </c>
      <c r="J106" s="9">
        <v>1.112619601730934</v>
      </c>
      <c r="K106" s="9">
        <v>11.696535909141607</v>
      </c>
      <c r="L106" s="24"/>
    </row>
    <row r="107" spans="1:17" customFormat="1">
      <c r="I107" t="s">
        <v>165</v>
      </c>
      <c r="J107" s="9">
        <v>3.5848632727326843</v>
      </c>
      <c r="K107" s="9">
        <v>2.6721278890143312</v>
      </c>
      <c r="L107" s="24"/>
    </row>
    <row r="108" spans="1:17" customFormat="1">
      <c r="I108" t="s">
        <v>166</v>
      </c>
      <c r="J108" s="9">
        <v>0.46321326616243591</v>
      </c>
      <c r="K108" s="9">
        <v>0.41937597471428961</v>
      </c>
      <c r="L108" s="24"/>
    </row>
    <row r="109" spans="1:17" customFormat="1">
      <c r="I109" s="24"/>
      <c r="J109" s="24"/>
      <c r="K109" s="24"/>
      <c r="L109" s="24"/>
    </row>
    <row r="110" spans="1:17" customFormat="1">
      <c r="I110" s="24"/>
      <c r="J110" s="24"/>
      <c r="K110" s="24"/>
      <c r="L110" s="24"/>
    </row>
    <row r="111" spans="1:17" customFormat="1">
      <c r="I111" s="24"/>
      <c r="J111" s="24"/>
      <c r="K111" s="24"/>
      <c r="L111" s="24"/>
    </row>
    <row r="112" spans="1:17" customFormat="1"/>
    <row r="113" spans="1:16" customFormat="1"/>
    <row r="114" spans="1:16" customFormat="1"/>
    <row r="115" spans="1:16" customFormat="1"/>
    <row r="116" spans="1:16" customFormat="1"/>
    <row r="117" spans="1:16" customFormat="1"/>
    <row r="118" spans="1:16" customFormat="1"/>
    <row r="119" spans="1:16" customFormat="1"/>
    <row r="120" spans="1:16" customFormat="1"/>
    <row r="121" spans="1:16" customFormat="1"/>
    <row r="122" spans="1:16" customFormat="1"/>
    <row r="123" spans="1:16" customFormat="1"/>
    <row r="124" spans="1:16" s="46" customFormat="1">
      <c r="A124" s="39" t="s">
        <v>17</v>
      </c>
      <c r="B124" s="40" t="s">
        <v>167</v>
      </c>
    </row>
    <row r="125" spans="1:16" customFormat="1"/>
    <row r="126" spans="1:16" customFormat="1">
      <c r="I126" s="7"/>
    </row>
    <row r="127" spans="1:16" customFormat="1"/>
    <row r="128" spans="1:16" customFormat="1">
      <c r="I128" s="75"/>
      <c r="J128" s="55"/>
      <c r="K128" s="55"/>
      <c r="L128" s="55"/>
      <c r="M128" s="55"/>
      <c r="N128" s="55"/>
      <c r="O128" s="55"/>
      <c r="P128" s="55"/>
    </row>
    <row r="129" spans="1:16" customFormat="1">
      <c r="J129" s="9"/>
      <c r="K129" s="9"/>
      <c r="L129" s="9"/>
      <c r="M129" s="9"/>
      <c r="N129" s="9"/>
      <c r="O129" s="9"/>
    </row>
    <row r="130" spans="1:16" customFormat="1" ht="45">
      <c r="I130" s="75" t="s">
        <v>168</v>
      </c>
      <c r="J130" s="55" t="s">
        <v>163</v>
      </c>
      <c r="K130" s="55" t="s">
        <v>164</v>
      </c>
      <c r="L130" s="55" t="s">
        <v>165</v>
      </c>
      <c r="M130" s="55" t="s">
        <v>166</v>
      </c>
      <c r="N130" s="24"/>
      <c r="O130" s="55"/>
      <c r="P130" s="55"/>
    </row>
    <row r="131" spans="1:16" customFormat="1" ht="30">
      <c r="I131" s="55" t="s">
        <v>169</v>
      </c>
      <c r="J131" s="9">
        <v>4.358950580516492E-3</v>
      </c>
      <c r="K131" s="9">
        <v>0.8448879485353995</v>
      </c>
      <c r="L131" s="9">
        <v>2.2305593452386927</v>
      </c>
      <c r="M131" s="9">
        <v>0</v>
      </c>
      <c r="N131" s="24"/>
      <c r="O131" s="9"/>
    </row>
    <row r="132" spans="1:16" customFormat="1">
      <c r="I132" t="s">
        <v>136</v>
      </c>
      <c r="J132" s="9">
        <v>0</v>
      </c>
      <c r="K132" s="9">
        <v>-8.2384848857754517E-2</v>
      </c>
      <c r="L132" s="9">
        <v>0.74705099264205199</v>
      </c>
      <c r="M132" s="9">
        <v>0</v>
      </c>
      <c r="N132" s="24"/>
      <c r="O132" s="9"/>
    </row>
    <row r="133" spans="1:16" customFormat="1">
      <c r="I133" t="s">
        <v>138</v>
      </c>
      <c r="J133" s="9">
        <v>0</v>
      </c>
      <c r="K133" s="9">
        <v>1.6202240896964943E-2</v>
      </c>
      <c r="L133" s="9">
        <v>-1.1056610323760361</v>
      </c>
      <c r="M133" s="9">
        <v>0</v>
      </c>
      <c r="N133" s="24"/>
      <c r="O133" s="9"/>
    </row>
    <row r="134" spans="1:16" customFormat="1">
      <c r="I134" t="s">
        <v>139</v>
      </c>
      <c r="J134" s="9">
        <v>0</v>
      </c>
      <c r="K134" s="9">
        <v>0.33391426115632422</v>
      </c>
      <c r="L134" s="9">
        <v>0</v>
      </c>
      <c r="M134" s="9">
        <v>0</v>
      </c>
      <c r="N134" s="24"/>
      <c r="O134" s="9"/>
    </row>
    <row r="135" spans="1:16" customFormat="1">
      <c r="I135" t="s">
        <v>140</v>
      </c>
      <c r="J135" s="9">
        <v>0</v>
      </c>
      <c r="K135" s="9">
        <v>0</v>
      </c>
      <c r="L135" s="9">
        <v>0</v>
      </c>
      <c r="M135" s="9">
        <v>0.46321326616243591</v>
      </c>
      <c r="N135" s="24"/>
      <c r="O135" s="9"/>
    </row>
    <row r="136" spans="1:16" customFormat="1">
      <c r="I136" t="s">
        <v>142</v>
      </c>
      <c r="J136" s="9">
        <v>0</v>
      </c>
      <c r="K136" s="9">
        <v>0</v>
      </c>
      <c r="L136" s="9">
        <v>1.7129139672279756</v>
      </c>
      <c r="M136" s="9">
        <v>0</v>
      </c>
      <c r="N136" s="24"/>
      <c r="O136" s="9"/>
    </row>
    <row r="137" spans="1:16" customFormat="1">
      <c r="I137" s="24"/>
      <c r="J137" s="24"/>
      <c r="K137" s="24"/>
      <c r="L137" s="24"/>
      <c r="M137" s="24"/>
      <c r="N137" s="24"/>
      <c r="O137" s="9"/>
    </row>
    <row r="138" spans="1:16" customFormat="1">
      <c r="J138" s="9"/>
      <c r="O138" s="9"/>
    </row>
    <row r="139" spans="1:16" customFormat="1"/>
    <row r="140" spans="1:16" customFormat="1"/>
    <row r="141" spans="1:16" customFormat="1"/>
    <row r="142" spans="1:16" s="46" customFormat="1">
      <c r="A142" s="39" t="s">
        <v>19</v>
      </c>
      <c r="B142" s="40" t="s">
        <v>170</v>
      </c>
    </row>
    <row r="143" spans="1:16" customFormat="1"/>
    <row r="144" spans="1:16" customFormat="1"/>
    <row r="145" spans="1:23" customFormat="1" ht="45">
      <c r="I145" s="75" t="s">
        <v>171</v>
      </c>
      <c r="J145" s="55" t="s">
        <v>163</v>
      </c>
      <c r="K145" s="55" t="s">
        <v>164</v>
      </c>
      <c r="L145" s="55" t="s">
        <v>165</v>
      </c>
      <c r="M145" s="55" t="s">
        <v>166</v>
      </c>
      <c r="O145" s="55"/>
      <c r="P145" s="55"/>
      <c r="R145" s="24"/>
      <c r="S145" s="24"/>
      <c r="T145" s="24"/>
      <c r="U145" s="24"/>
      <c r="V145" s="24"/>
      <c r="W145" s="24"/>
    </row>
    <row r="146" spans="1:23" customFormat="1" ht="30">
      <c r="I146" s="55" t="s">
        <v>169</v>
      </c>
      <c r="J146" s="9">
        <v>7.8427827392440926E-3</v>
      </c>
      <c r="K146" s="9">
        <v>4.1645254428341847</v>
      </c>
      <c r="L146" s="9">
        <v>1.5505889522316587</v>
      </c>
      <c r="M146" s="9">
        <v>0</v>
      </c>
      <c r="O146" s="9"/>
      <c r="R146" s="24"/>
      <c r="S146" s="24"/>
      <c r="T146" s="24"/>
      <c r="U146" s="24"/>
      <c r="V146" s="24"/>
      <c r="W146" s="24"/>
    </row>
    <row r="147" spans="1:23" customFormat="1">
      <c r="I147" t="s">
        <v>136</v>
      </c>
      <c r="J147" s="9">
        <v>0</v>
      </c>
      <c r="K147" s="9">
        <v>-9.2088462599765081E-2</v>
      </c>
      <c r="L147" s="9">
        <v>1.121538936782672</v>
      </c>
      <c r="M147" s="9">
        <v>0</v>
      </c>
      <c r="O147" s="9"/>
      <c r="R147" s="24"/>
      <c r="S147" s="24"/>
      <c r="T147" s="24"/>
      <c r="U147" s="24"/>
      <c r="V147" s="24"/>
      <c r="W147" s="24"/>
    </row>
    <row r="148" spans="1:23" customFormat="1">
      <c r="I148" t="s">
        <v>138</v>
      </c>
      <c r="J148" s="9">
        <v>0</v>
      </c>
      <c r="K148" s="9">
        <v>0.20520242916473799</v>
      </c>
      <c r="L148" s="9">
        <v>0</v>
      </c>
      <c r="M148" s="9">
        <v>0</v>
      </c>
      <c r="O148" s="9"/>
      <c r="R148" s="24"/>
      <c r="S148" s="24"/>
      <c r="T148" s="24"/>
      <c r="U148" s="24"/>
      <c r="V148" s="24"/>
      <c r="W148" s="24"/>
    </row>
    <row r="149" spans="1:23" customFormat="1">
      <c r="I149" t="s">
        <v>139</v>
      </c>
      <c r="J149" s="9">
        <v>0</v>
      </c>
      <c r="K149" s="9">
        <v>0.62508881591149223</v>
      </c>
      <c r="L149" s="9">
        <v>0</v>
      </c>
      <c r="M149" s="9">
        <v>0</v>
      </c>
      <c r="O149" s="9"/>
      <c r="R149" s="24"/>
      <c r="S149" s="24"/>
      <c r="T149" s="24"/>
      <c r="U149" s="24"/>
      <c r="V149" s="24"/>
      <c r="W149" s="24"/>
    </row>
    <row r="150" spans="1:23" customFormat="1">
      <c r="I150" t="s">
        <v>140</v>
      </c>
      <c r="J150" s="9">
        <v>0</v>
      </c>
      <c r="K150" s="9">
        <v>0</v>
      </c>
      <c r="L150" s="9">
        <v>0</v>
      </c>
      <c r="M150" s="9">
        <v>0.41937597471428961</v>
      </c>
      <c r="O150" s="9"/>
      <c r="R150" s="24"/>
      <c r="S150" s="24"/>
      <c r="T150" s="24"/>
      <c r="U150" s="24"/>
      <c r="V150" s="24"/>
      <c r="W150" s="24"/>
    </row>
    <row r="151" spans="1:23" customFormat="1">
      <c r="I151" t="s">
        <v>142</v>
      </c>
      <c r="J151" s="9">
        <v>0</v>
      </c>
      <c r="K151" s="9">
        <v>6.7938076838309573</v>
      </c>
      <c r="L151" s="9">
        <v>0</v>
      </c>
      <c r="M151" s="9">
        <v>0</v>
      </c>
      <c r="O151" s="9"/>
      <c r="R151" s="24"/>
      <c r="S151" s="24"/>
      <c r="T151" s="24"/>
      <c r="U151" s="24"/>
      <c r="V151" s="24"/>
      <c r="W151" s="24"/>
    </row>
    <row r="152" spans="1:23" customFormat="1">
      <c r="J152" s="9"/>
      <c r="K152" s="9"/>
      <c r="L152" s="9"/>
      <c r="M152" s="9"/>
      <c r="N152" s="9"/>
      <c r="O152" s="9"/>
    </row>
    <row r="153" spans="1:23" customFormat="1">
      <c r="J153" s="9"/>
      <c r="O153" s="9"/>
    </row>
    <row r="154" spans="1:23" customFormat="1"/>
    <row r="155" spans="1:23" customFormat="1"/>
    <row r="156" spans="1:23" customFormat="1"/>
    <row r="157" spans="1:23" customFormat="1"/>
    <row r="158" spans="1:23" customFormat="1"/>
    <row r="159" spans="1:23" s="46" customFormat="1">
      <c r="A159" s="39" t="s">
        <v>21</v>
      </c>
      <c r="B159" s="40" t="s">
        <v>22</v>
      </c>
    </row>
    <row r="160" spans="1:23" customFormat="1"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</row>
    <row r="161" spans="9:35" customFormat="1">
      <c r="I161" s="7" t="s">
        <v>129</v>
      </c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</row>
    <row r="162" spans="9:35" customFormat="1">
      <c r="J162" s="7">
        <v>2010</v>
      </c>
      <c r="K162" s="7">
        <v>2011</v>
      </c>
      <c r="L162" s="7">
        <v>2012</v>
      </c>
      <c r="M162" s="7">
        <v>2013</v>
      </c>
      <c r="N162" s="7">
        <v>2014</v>
      </c>
      <c r="O162" s="7">
        <v>2015</v>
      </c>
      <c r="P162" s="7">
        <v>2016</v>
      </c>
      <c r="Q162" s="7">
        <v>2017</v>
      </c>
      <c r="R162" s="7">
        <v>2018</v>
      </c>
      <c r="S162" s="7">
        <v>2019</v>
      </c>
      <c r="T162" s="7">
        <v>2020</v>
      </c>
      <c r="U162" s="7">
        <v>2021</v>
      </c>
      <c r="V162" s="7">
        <v>2022</v>
      </c>
      <c r="W162" s="7">
        <v>2023</v>
      </c>
      <c r="X162" s="7">
        <v>2024</v>
      </c>
      <c r="Y162" s="7">
        <v>2025</v>
      </c>
      <c r="Z162" s="7">
        <v>2026</v>
      </c>
      <c r="AA162" s="7">
        <v>2027</v>
      </c>
      <c r="AB162" s="7">
        <v>2028</v>
      </c>
      <c r="AC162" s="7">
        <v>2029</v>
      </c>
      <c r="AD162" s="7">
        <v>2030</v>
      </c>
      <c r="AE162" s="7">
        <v>2031</v>
      </c>
      <c r="AF162" s="7">
        <v>2032</v>
      </c>
      <c r="AG162" s="7">
        <v>2033</v>
      </c>
      <c r="AH162" s="7">
        <v>2034</v>
      </c>
      <c r="AI162" s="7">
        <v>2035</v>
      </c>
    </row>
    <row r="163" spans="9:35" customFormat="1">
      <c r="I163" t="s">
        <v>143</v>
      </c>
      <c r="J163" s="9">
        <v>82.097531433064077</v>
      </c>
      <c r="K163" s="9">
        <v>81.723811853400179</v>
      </c>
      <c r="L163" s="9">
        <v>84.065666675183564</v>
      </c>
      <c r="M163" s="9">
        <v>83.248072687952458</v>
      </c>
      <c r="N163" s="9">
        <v>84.107417336913969</v>
      </c>
      <c r="O163" s="9">
        <v>83.894632561662519</v>
      </c>
      <c r="P163" s="9">
        <v>81.656181167390457</v>
      </c>
      <c r="Q163" s="9">
        <v>83.073082610106468</v>
      </c>
      <c r="R163" s="9">
        <v>83.434604331181873</v>
      </c>
      <c r="S163" s="9">
        <v>84.586236538461648</v>
      </c>
      <c r="T163" s="9">
        <v>81.881845501149542</v>
      </c>
      <c r="U163" s="9">
        <v>81.808919800596868</v>
      </c>
      <c r="V163" s="9">
        <v>78.39536315521751</v>
      </c>
      <c r="W163" s="8">
        <v>77.406757839748082</v>
      </c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</row>
    <row r="164" spans="9:35" customFormat="1">
      <c r="I164" t="s">
        <v>145</v>
      </c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>
        <v>81.804988231987039</v>
      </c>
      <c r="V164" s="9">
        <v>78.023487236956328</v>
      </c>
      <c r="W164" s="9">
        <v>77.406757839748082</v>
      </c>
      <c r="X164" s="9">
        <v>77.487163334364467</v>
      </c>
      <c r="Y164" s="9">
        <v>76.389274409654618</v>
      </c>
      <c r="Z164" s="9">
        <v>74.720562304756115</v>
      </c>
      <c r="AA164" s="9">
        <v>74.077526105449849</v>
      </c>
      <c r="AB164" s="9">
        <v>72.786092459466659</v>
      </c>
      <c r="AC164" s="9">
        <v>71.788943556113807</v>
      </c>
      <c r="AD164" s="9">
        <v>70.012408411787177</v>
      </c>
      <c r="AE164" s="9">
        <v>68.977119252204574</v>
      </c>
      <c r="AF164" s="9">
        <v>67.968914270530917</v>
      </c>
      <c r="AG164" s="9">
        <v>66.721890160383182</v>
      </c>
      <c r="AH164" s="9">
        <v>65.486430077221513</v>
      </c>
      <c r="AI164" s="9">
        <v>64.285003670592346</v>
      </c>
    </row>
    <row r="165" spans="9:35" customFormat="1">
      <c r="I165" t="s">
        <v>172</v>
      </c>
      <c r="J165" s="9">
        <v>71.424876466214016</v>
      </c>
      <c r="K165" s="9">
        <v>69.717748315839103</v>
      </c>
      <c r="L165" s="9">
        <v>73.761948902133085</v>
      </c>
      <c r="M165" s="9">
        <v>75.235019904095466</v>
      </c>
      <c r="N165" s="9">
        <v>73.792636262525335</v>
      </c>
      <c r="O165" s="9">
        <v>71.178124251393598</v>
      </c>
      <c r="P165" s="9">
        <v>69.079243008656604</v>
      </c>
      <c r="Q165" s="9">
        <v>71.065385423870666</v>
      </c>
      <c r="R165" s="9">
        <v>72.72029675914807</v>
      </c>
      <c r="S165" s="9">
        <v>74.538417711829268</v>
      </c>
      <c r="T165" s="9">
        <v>75.815632237651897</v>
      </c>
      <c r="U165" s="9">
        <v>75.779660917913901</v>
      </c>
      <c r="V165" s="9">
        <v>73.102319337811778</v>
      </c>
      <c r="W165" s="9">
        <v>71.13668583948099</v>
      </c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</row>
    <row r="166" spans="9:35" customFormat="1">
      <c r="I166" t="s">
        <v>146</v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>
        <v>75.737688231987036</v>
      </c>
      <c r="V166" s="9">
        <v>72.743887236956311</v>
      </c>
      <c r="W166" s="9">
        <v>71.227336586108791</v>
      </c>
      <c r="X166" s="9">
        <v>71.147765726277683</v>
      </c>
      <c r="Y166" s="9">
        <v>69.017849740273832</v>
      </c>
      <c r="Z166" s="9">
        <v>65.932055473631763</v>
      </c>
      <c r="AA166" s="9">
        <v>63.673713724902349</v>
      </c>
      <c r="AB166" s="9">
        <v>60.439900642345982</v>
      </c>
      <c r="AC166" s="9">
        <v>57.862514098637185</v>
      </c>
      <c r="AD166" s="9">
        <v>55.17966649960929</v>
      </c>
      <c r="AE166" s="9">
        <v>53.542175515277542</v>
      </c>
      <c r="AF166" s="9">
        <v>51.972552219795119</v>
      </c>
      <c r="AG166" s="9">
        <v>50.021614234215029</v>
      </c>
      <c r="AH166" s="9">
        <v>47.864895479928975</v>
      </c>
      <c r="AI166" s="9">
        <v>45.763938672895343</v>
      </c>
    </row>
    <row r="167" spans="9:35" customFormat="1">
      <c r="I167" t="s">
        <v>173</v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>
        <v>75.737688231987036</v>
      </c>
      <c r="V167" s="9">
        <v>72.743887236956311</v>
      </c>
      <c r="W167" s="9">
        <v>70.595615168968706</v>
      </c>
      <c r="X167" s="9">
        <v>68.291376933069856</v>
      </c>
      <c r="Y167" s="9">
        <v>65.810221540949243</v>
      </c>
      <c r="Z167" s="9">
        <v>62.671556440155094</v>
      </c>
      <c r="AA167" s="9">
        <v>60.310709518543007</v>
      </c>
      <c r="AB167" s="9">
        <v>57.679597377883759</v>
      </c>
      <c r="AC167" s="9">
        <v>55.337641914032659</v>
      </c>
      <c r="AD167" s="9">
        <v>52.624440808286835</v>
      </c>
      <c r="AE167" s="9">
        <v>50.103484659686806</v>
      </c>
      <c r="AF167" s="9">
        <v>47.285113498040012</v>
      </c>
      <c r="AG167" s="9">
        <v>44.899839520808747</v>
      </c>
      <c r="AH167" s="9">
        <v>42.352357363998514</v>
      </c>
      <c r="AI167" s="9">
        <v>39.93102350174378</v>
      </c>
    </row>
    <row r="168" spans="9:35" customFormat="1">
      <c r="I168" t="s">
        <v>151</v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>
        <v>2.281689463403751</v>
      </c>
      <c r="X168" s="9">
        <v>5.3657315047560559</v>
      </c>
      <c r="Y168" s="9">
        <v>6.2957094066998707</v>
      </c>
      <c r="Z168" s="9">
        <v>6.2384452543887434</v>
      </c>
      <c r="AA168" s="9">
        <v>6.3952455427686914</v>
      </c>
      <c r="AB168" s="9">
        <v>6.6667853577671465</v>
      </c>
      <c r="AC168" s="9">
        <v>6.548043341858893</v>
      </c>
      <c r="AD168" s="9">
        <v>7.3396091033736894</v>
      </c>
      <c r="AE168" s="9">
        <v>9.4437875789409702</v>
      </c>
      <c r="AF168" s="9">
        <v>11.882131627942819</v>
      </c>
      <c r="AG168" s="9">
        <v>13.528550523601062</v>
      </c>
      <c r="AH168" s="9">
        <v>14.540995881837844</v>
      </c>
      <c r="AI168" s="9">
        <v>15.692228450888244</v>
      </c>
    </row>
    <row r="169" spans="9:35" customFormat="1">
      <c r="I169" t="s">
        <v>152</v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>
        <v>4.3754370848505033</v>
      </c>
      <c r="X169" s="9">
        <v>1.4500010749668775</v>
      </c>
      <c r="Y169" s="9">
        <v>1.5506102949993874</v>
      </c>
      <c r="Z169" s="9">
        <v>3.0377402809280198</v>
      </c>
      <c r="AA169" s="9">
        <v>4.4984249508092944</v>
      </c>
      <c r="AB169" s="9">
        <v>6.1668042814146844</v>
      </c>
      <c r="AC169" s="9">
        <v>7.8579008097551295</v>
      </c>
      <c r="AD169" s="9">
        <v>7.9551050929270843</v>
      </c>
      <c r="AE169" s="9">
        <v>6.4220567636609402</v>
      </c>
      <c r="AF169" s="9">
        <v>4.5011512516786141</v>
      </c>
      <c r="AG169" s="9">
        <v>3.5124395871565426</v>
      </c>
      <c r="AH169" s="9">
        <v>3.380737301074646</v>
      </c>
      <c r="AI169" s="9">
        <v>3.0943738753934582</v>
      </c>
    </row>
    <row r="170" spans="9:35" customFormat="1">
      <c r="I170" t="s">
        <v>153</v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>
        <v>0.31497686172508566</v>
      </c>
      <c r="X170" s="9">
        <v>3.5144052842665303</v>
      </c>
      <c r="Y170" s="9">
        <v>4.4958124474244983</v>
      </c>
      <c r="Z170" s="9">
        <v>4.4497988066130034</v>
      </c>
      <c r="AA170" s="9">
        <v>4.6293823073204692</v>
      </c>
      <c r="AB170" s="9">
        <v>4.7814752335136461</v>
      </c>
      <c r="AC170" s="9">
        <v>4.4217701707216435</v>
      </c>
      <c r="AD170" s="9">
        <v>4.9250758602144913</v>
      </c>
      <c r="AE170" s="9">
        <v>6.5670413025008827</v>
      </c>
      <c r="AF170" s="9">
        <v>8.5037642045763491</v>
      </c>
      <c r="AG170" s="9">
        <v>9.6091792294289391</v>
      </c>
      <c r="AH170" s="9">
        <v>10.06900577231675</v>
      </c>
      <c r="AI170" s="9">
        <v>10.645810404885687</v>
      </c>
    </row>
    <row r="171" spans="9:35" customFormat="1">
      <c r="I171" t="s">
        <v>174</v>
      </c>
      <c r="V171" s="9">
        <f>290/4</f>
        <v>72.5</v>
      </c>
      <c r="W171" s="9">
        <f t="shared" ref="W171:Y171" si="8">290/4</f>
        <v>72.5</v>
      </c>
      <c r="X171" s="9">
        <f t="shared" si="8"/>
        <v>72.5</v>
      </c>
      <c r="Y171" s="9">
        <f t="shared" si="8"/>
        <v>72.5</v>
      </c>
      <c r="Z171" s="9">
        <v>61</v>
      </c>
      <c r="AA171" s="9">
        <v>61</v>
      </c>
      <c r="AB171" s="9">
        <v>61</v>
      </c>
      <c r="AC171" s="9">
        <v>61</v>
      </c>
      <c r="AD171" s="9">
        <v>61</v>
      </c>
      <c r="AE171" s="9">
        <v>48</v>
      </c>
      <c r="AF171" s="9">
        <v>48</v>
      </c>
      <c r="AG171" s="9">
        <v>48</v>
      </c>
      <c r="AH171" s="9">
        <v>48</v>
      </c>
      <c r="AI171" s="9">
        <v>48</v>
      </c>
    </row>
    <row r="172" spans="9:35" customFormat="1">
      <c r="I172" t="s">
        <v>175</v>
      </c>
      <c r="V172" s="9">
        <f t="shared" ref="V172:Y172" si="9">283/4</f>
        <v>70.75</v>
      </c>
      <c r="W172" s="9">
        <f t="shared" si="9"/>
        <v>70.75</v>
      </c>
      <c r="X172" s="9">
        <f t="shared" si="9"/>
        <v>70.75</v>
      </c>
      <c r="Y172" s="9">
        <f t="shared" si="9"/>
        <v>70.75</v>
      </c>
      <c r="Z172" s="9">
        <f>290/5</f>
        <v>58</v>
      </c>
      <c r="AA172" s="9">
        <f>290/5</f>
        <v>58</v>
      </c>
      <c r="AB172" s="9">
        <f>290/5</f>
        <v>58</v>
      </c>
      <c r="AC172" s="9">
        <f>290/5</f>
        <v>58</v>
      </c>
      <c r="AD172" s="9">
        <f>290/5</f>
        <v>58</v>
      </c>
      <c r="AE172">
        <f>222/5</f>
        <v>44.4</v>
      </c>
      <c r="AF172">
        <f>222/5</f>
        <v>44.4</v>
      </c>
      <c r="AG172">
        <f>222/5</f>
        <v>44.4</v>
      </c>
      <c r="AH172">
        <f>222/5</f>
        <v>44.4</v>
      </c>
      <c r="AI172">
        <f>222/5</f>
        <v>44.4</v>
      </c>
    </row>
    <row r="173" spans="9:35" customFormat="1">
      <c r="Z173" s="9"/>
    </row>
    <row r="174" spans="9:35" customFormat="1">
      <c r="Z174" s="9"/>
    </row>
    <row r="175" spans="9:35" customFormat="1"/>
    <row r="176" spans="9:35" customFormat="1">
      <c r="T176" s="9"/>
      <c r="U176" s="9"/>
      <c r="V176" s="9"/>
    </row>
    <row r="177" spans="1:26" customFormat="1"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9"/>
      <c r="U177" s="9"/>
      <c r="V177" s="9"/>
      <c r="W177" s="9"/>
    </row>
    <row r="178" spans="1:26" customFormat="1">
      <c r="T178" s="9"/>
      <c r="U178" s="9"/>
      <c r="V178" s="9"/>
    </row>
    <row r="179" spans="1:26" customFormat="1">
      <c r="T179" s="24"/>
      <c r="U179" s="24"/>
      <c r="V179" s="24"/>
      <c r="W179" s="24"/>
    </row>
    <row r="180" spans="1:26">
      <c r="S180" s="43"/>
    </row>
    <row r="181" spans="1:26">
      <c r="S181" s="43"/>
      <c r="T181" s="43"/>
      <c r="U181" s="43"/>
      <c r="V181" s="43"/>
      <c r="W181" s="43"/>
    </row>
    <row r="182" spans="1:26" s="40" customFormat="1">
      <c r="A182" s="39" t="s">
        <v>23</v>
      </c>
      <c r="B182" s="40" t="s">
        <v>24</v>
      </c>
    </row>
    <row r="183" spans="1:26" customFormat="1"/>
    <row r="184" spans="1:26" customFormat="1">
      <c r="I184" s="7" t="s">
        <v>129</v>
      </c>
    </row>
    <row r="185" spans="1:26" customFormat="1">
      <c r="J185" s="7">
        <v>2017</v>
      </c>
      <c r="K185" s="7">
        <v>2018</v>
      </c>
      <c r="L185" s="7">
        <v>2019</v>
      </c>
      <c r="M185" s="34">
        <v>2020</v>
      </c>
      <c r="N185" s="34">
        <v>2021</v>
      </c>
      <c r="O185" s="34">
        <v>2022</v>
      </c>
      <c r="P185" s="34">
        <v>2023</v>
      </c>
      <c r="Q185" s="34">
        <v>2024</v>
      </c>
      <c r="R185" s="34">
        <v>2025</v>
      </c>
      <c r="S185" s="34">
        <v>2026</v>
      </c>
      <c r="T185" s="34">
        <v>2027</v>
      </c>
      <c r="U185" s="34">
        <v>2028</v>
      </c>
      <c r="V185" s="34">
        <v>2029</v>
      </c>
      <c r="W185" s="34">
        <v>2030</v>
      </c>
      <c r="X185" s="34"/>
      <c r="Y185" s="34"/>
      <c r="Z185" s="34"/>
    </row>
    <row r="186" spans="1:26" customFormat="1">
      <c r="I186" s="16" t="s">
        <v>176</v>
      </c>
      <c r="M186" s="8">
        <v>34.958508644107127</v>
      </c>
      <c r="N186" s="8">
        <v>34.640928499370311</v>
      </c>
      <c r="O186" s="8">
        <v>33.975358539351404</v>
      </c>
      <c r="P186" s="8">
        <v>33.289813450556309</v>
      </c>
      <c r="Q186" s="8">
        <v>32.700572720948948</v>
      </c>
      <c r="R186" s="8">
        <v>32.34956209487374</v>
      </c>
      <c r="S186" s="8">
        <v>32.154273925726855</v>
      </c>
      <c r="T186" s="8">
        <v>32.000592371065736</v>
      </c>
      <c r="U186" s="8">
        <v>32.000939086385699</v>
      </c>
      <c r="V186" s="8">
        <v>31.877848954124449</v>
      </c>
      <c r="W186" s="8">
        <v>31.709510302492134</v>
      </c>
      <c r="X186" s="8"/>
      <c r="Y186" s="8"/>
      <c r="Z186" s="8"/>
    </row>
    <row r="187" spans="1:26" customFormat="1">
      <c r="I187" s="16" t="s">
        <v>177</v>
      </c>
      <c r="M187" s="8">
        <v>3.3676199666693036</v>
      </c>
      <c r="N187" s="8">
        <v>3.3067087911887123</v>
      </c>
      <c r="O187" s="8">
        <v>3.2587032924956372</v>
      </c>
      <c r="P187" s="8">
        <v>3.2349773205387859</v>
      </c>
      <c r="Q187" s="8">
        <v>3.1693179398591869</v>
      </c>
      <c r="R187" s="8">
        <v>3.1196322013652886</v>
      </c>
      <c r="S187" s="8">
        <v>3.0289443004898695</v>
      </c>
      <c r="T187" s="8">
        <v>2.8194824353669055</v>
      </c>
      <c r="U187" s="8">
        <v>2.7152050522070796</v>
      </c>
      <c r="V187" s="8">
        <v>2.6362579873561782</v>
      </c>
      <c r="W187" s="8">
        <v>2.5479996829986358</v>
      </c>
      <c r="X187" s="8"/>
      <c r="Y187" s="8"/>
      <c r="Z187" s="8"/>
    </row>
    <row r="188" spans="1:26" customFormat="1">
      <c r="I188" s="16" t="s">
        <v>178</v>
      </c>
      <c r="J188" s="8"/>
      <c r="K188" s="8"/>
      <c r="L188" s="8"/>
      <c r="M188" s="8">
        <f t="shared" ref="M188:U188" si="10">N188</f>
        <v>34.289283413616246</v>
      </c>
      <c r="N188" s="8">
        <f t="shared" si="10"/>
        <v>34.289283413616246</v>
      </c>
      <c r="O188" s="8">
        <f t="shared" si="10"/>
        <v>34.289283413616246</v>
      </c>
      <c r="P188" s="8">
        <f t="shared" si="10"/>
        <v>34.289283413616246</v>
      </c>
      <c r="Q188" s="8">
        <f t="shared" si="10"/>
        <v>34.289283413616246</v>
      </c>
      <c r="R188" s="8">
        <f t="shared" si="10"/>
        <v>34.289283413616246</v>
      </c>
      <c r="S188" s="8">
        <f t="shared" si="10"/>
        <v>34.289283413616246</v>
      </c>
      <c r="T188" s="8">
        <f t="shared" si="10"/>
        <v>34.289283413616246</v>
      </c>
      <c r="U188" s="8">
        <f t="shared" si="10"/>
        <v>34.289283413616246</v>
      </c>
      <c r="V188" s="8">
        <f>W188</f>
        <v>34.289283413616246</v>
      </c>
      <c r="W188" s="8">
        <f>(J189+J190)*90%</f>
        <v>34.289283413616246</v>
      </c>
      <c r="X188" s="8"/>
      <c r="Y188" s="8"/>
      <c r="Z188" s="8"/>
    </row>
    <row r="189" spans="1:26" customFormat="1">
      <c r="I189" s="16" t="s">
        <v>179</v>
      </c>
      <c r="J189" s="59">
        <v>34.549987199176741</v>
      </c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customFormat="1">
      <c r="I190" s="16" t="s">
        <v>180</v>
      </c>
      <c r="J190" s="8">
        <v>3.5492165937301996</v>
      </c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45"/>
      <c r="Z190" s="8"/>
    </row>
    <row r="191" spans="1:26" customFormat="1">
      <c r="I191" t="s">
        <v>181</v>
      </c>
      <c r="K191" s="8"/>
      <c r="L191" s="8"/>
      <c r="M191" s="8">
        <v>38.326128610776429</v>
      </c>
      <c r="N191" s="8">
        <v>37.947637290559022</v>
      </c>
      <c r="O191" s="8">
        <v>37.234061831847043</v>
      </c>
      <c r="P191" s="8">
        <v>36.524790771095091</v>
      </c>
      <c r="Q191" s="8">
        <v>35.140912584101109</v>
      </c>
      <c r="R191" s="8">
        <v>34.589736135415954</v>
      </c>
      <c r="S191" s="8">
        <v>34.291554053937759</v>
      </c>
      <c r="T191" s="8">
        <v>33.95878889029278</v>
      </c>
      <c r="U191" s="8">
        <v>33.884521246444997</v>
      </c>
      <c r="V191" s="8">
        <v>33.692368596641039</v>
      </c>
      <c r="W191" s="8">
        <v>33.320112059640145</v>
      </c>
      <c r="X191" s="8"/>
      <c r="Y191" s="8"/>
      <c r="Z191" s="8"/>
    </row>
    <row r="192" spans="1:26" customFormat="1">
      <c r="I192" s="16" t="s">
        <v>182</v>
      </c>
      <c r="J192" s="8"/>
      <c r="K192" s="8"/>
      <c r="L192" s="8"/>
      <c r="M192" s="8">
        <v>38.326128610776429</v>
      </c>
      <c r="N192" s="8">
        <v>37.947637290559022</v>
      </c>
      <c r="O192" s="8">
        <v>37.234061831847043</v>
      </c>
      <c r="P192" s="8">
        <v>36.524790771095091</v>
      </c>
      <c r="Q192" s="8">
        <v>36.481816909142054</v>
      </c>
      <c r="R192" s="8">
        <v>36.301550993327673</v>
      </c>
      <c r="S192" s="8">
        <v>36.040671247066804</v>
      </c>
      <c r="T192" s="8">
        <v>35.772836136412131</v>
      </c>
      <c r="U192" s="8">
        <v>35.701109602702466</v>
      </c>
      <c r="V192" s="8">
        <v>35.544247275843418</v>
      </c>
      <c r="W192" s="8">
        <v>35.388019786637898</v>
      </c>
      <c r="X192" s="8"/>
      <c r="Y192" s="8"/>
      <c r="Z192" s="8"/>
    </row>
    <row r="193" spans="1:26" customFormat="1">
      <c r="I193" s="16" t="s">
        <v>183</v>
      </c>
      <c r="J193" s="8"/>
      <c r="K193" s="8"/>
      <c r="L193" s="8"/>
      <c r="M193" s="8">
        <f>M192-M191</f>
        <v>0</v>
      </c>
      <c r="N193" s="8">
        <f t="shared" ref="N193:W193" si="11">N192-N191</f>
        <v>0</v>
      </c>
      <c r="O193" s="8">
        <f t="shared" si="11"/>
        <v>0</v>
      </c>
      <c r="P193" s="8">
        <f t="shared" si="11"/>
        <v>0</v>
      </c>
      <c r="Q193" s="8">
        <f t="shared" si="11"/>
        <v>1.3409043250409454</v>
      </c>
      <c r="R193" s="8">
        <f t="shared" si="11"/>
        <v>1.7118148579117189</v>
      </c>
      <c r="S193" s="8">
        <f t="shared" si="11"/>
        <v>1.7491171931290452</v>
      </c>
      <c r="T193" s="8">
        <f t="shared" si="11"/>
        <v>1.8140472461193511</v>
      </c>
      <c r="U193" s="8">
        <f t="shared" si="11"/>
        <v>1.8165883562574692</v>
      </c>
      <c r="V193" s="8">
        <f t="shared" si="11"/>
        <v>1.8518786792023789</v>
      </c>
      <c r="W193" s="8">
        <f t="shared" si="11"/>
        <v>2.0679077269977526</v>
      </c>
      <c r="X193" s="8"/>
      <c r="Y193" s="8"/>
      <c r="Z193" s="8"/>
    </row>
    <row r="194" spans="1:26" customFormat="1">
      <c r="J194" s="8">
        <f>(J189+J190)-((J189+J190)*10%)</f>
        <v>34.289283413616246</v>
      </c>
      <c r="V194" s="8"/>
      <c r="W194" s="8"/>
      <c r="X194" s="8"/>
      <c r="Y194" s="8"/>
    </row>
    <row r="195" spans="1:26" customFormat="1"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6" customFormat="1"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customFormat="1"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customFormat="1"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customFormat="1"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customFormat="1"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customFormat="1">
      <c r="M201" s="8"/>
    </row>
    <row r="202" spans="1:26" customFormat="1">
      <c r="K202" s="24"/>
    </row>
    <row r="203" spans="1:26" customFormat="1"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customFormat="1"/>
    <row r="205" spans="1:26" customFormat="1"/>
    <row r="206" spans="1:26" customFormat="1"/>
    <row r="207" spans="1:26" s="40" customFormat="1">
      <c r="A207" s="39" t="s">
        <v>25</v>
      </c>
      <c r="B207" s="40" t="s">
        <v>26</v>
      </c>
    </row>
    <row r="208" spans="1:26" customFormat="1"/>
    <row r="209" spans="9:10" customFormat="1"/>
    <row r="210" spans="9:10" customFormat="1">
      <c r="I210" t="s">
        <v>184</v>
      </c>
      <c r="J210" s="9">
        <v>1.8881152036521911</v>
      </c>
    </row>
    <row r="211" spans="9:10" customFormat="1">
      <c r="I211" t="s">
        <v>185</v>
      </c>
      <c r="J211" s="9">
        <v>1.4788540116252977</v>
      </c>
    </row>
    <row r="212" spans="9:10" customFormat="1">
      <c r="I212" t="s">
        <v>186</v>
      </c>
      <c r="J212" s="9">
        <v>0.77592017321890583</v>
      </c>
    </row>
    <row r="213" spans="9:10" customFormat="1">
      <c r="I213" t="s">
        <v>187</v>
      </c>
      <c r="J213" s="9">
        <v>0.51519741792298135</v>
      </c>
    </row>
    <row r="214" spans="9:10" customFormat="1">
      <c r="I214" t="s">
        <v>188</v>
      </c>
      <c r="J214" s="9">
        <v>0.52356693527771769</v>
      </c>
    </row>
    <row r="215" spans="9:10" customFormat="1">
      <c r="I215" t="s">
        <v>189</v>
      </c>
      <c r="J215" s="9">
        <v>0.45108315731911935</v>
      </c>
    </row>
    <row r="216" spans="9:10" customFormat="1">
      <c r="I216" t="s">
        <v>190</v>
      </c>
      <c r="J216" s="9">
        <v>0.21986588584566338</v>
      </c>
    </row>
    <row r="217" spans="9:10" customFormat="1">
      <c r="I217" t="s">
        <v>191</v>
      </c>
      <c r="J217" s="9">
        <v>0.18826985371112598</v>
      </c>
    </row>
    <row r="218" spans="9:10" customFormat="1">
      <c r="I218" t="s">
        <v>192</v>
      </c>
      <c r="J218" s="9">
        <v>0.24371459748579466</v>
      </c>
    </row>
    <row r="219" spans="9:10" customFormat="1">
      <c r="I219" t="s">
        <v>193</v>
      </c>
      <c r="J219" s="9">
        <v>0.15818397031627102</v>
      </c>
    </row>
    <row r="220" spans="9:10" customFormat="1">
      <c r="I220" t="s">
        <v>194</v>
      </c>
      <c r="J220" s="9">
        <v>0.21136183608888937</v>
      </c>
    </row>
    <row r="221" spans="9:10" customFormat="1">
      <c r="I221" t="s">
        <v>195</v>
      </c>
      <c r="J221" s="9">
        <v>8.3744731185580165E-2</v>
      </c>
    </row>
    <row r="222" spans="9:10" customFormat="1">
      <c r="I222" t="s">
        <v>196</v>
      </c>
      <c r="J222" s="9">
        <v>4.8497625699973472</v>
      </c>
    </row>
    <row r="223" spans="9:10" customFormat="1"/>
    <row r="224" spans="9:10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BAA7E-B6EB-479A-888C-91D761C732F0}">
  <sheetPr codeName="Sheet4"/>
  <dimension ref="A1:XV588"/>
  <sheetViews>
    <sheetView showGridLines="0" zoomScale="80" zoomScaleNormal="80" workbookViewId="0">
      <pane ySplit="1" topLeftCell="A2" activePane="bottomLeft" state="frozen"/>
      <selection activeCell="B10" sqref="B10"/>
      <selection pane="bottomLeft" activeCell="A2" sqref="A2"/>
    </sheetView>
  </sheetViews>
  <sheetFormatPr defaultColWidth="9.140625" defaultRowHeight="15"/>
  <cols>
    <col min="1" max="1" width="12.85546875" style="29" customWidth="1"/>
    <col min="2" max="2" width="25" style="29" customWidth="1"/>
    <col min="3" max="8" width="9.140625" style="29"/>
    <col min="9" max="9" width="50.85546875" style="29" customWidth="1"/>
    <col min="10" max="10" width="18" style="29" customWidth="1"/>
    <col min="11" max="11" width="18.140625" style="29" customWidth="1"/>
    <col min="12" max="12" width="18.28515625" style="29" customWidth="1"/>
    <col min="13" max="14" width="17.28515625" style="29" customWidth="1"/>
    <col min="15" max="15" width="16.5703125" style="29" customWidth="1"/>
    <col min="16" max="16" width="14.5703125" style="29" customWidth="1"/>
    <col min="17" max="17" width="14.7109375" style="29" customWidth="1"/>
    <col min="18" max="18" width="14.5703125" style="29" customWidth="1"/>
    <col min="19" max="19" width="15.28515625" style="29" customWidth="1"/>
    <col min="20" max="20" width="14.28515625" style="29" customWidth="1"/>
    <col min="21" max="31" width="12.85546875" style="29" bestFit="1" customWidth="1"/>
    <col min="32" max="582" width="11" style="29" customWidth="1"/>
    <col min="583" max="586" width="9.140625" style="29"/>
    <col min="587" max="587" width="11" style="29" customWidth="1"/>
    <col min="588" max="16384" width="9.140625" style="29"/>
  </cols>
  <sheetData>
    <row r="1" spans="1:646" s="37" customFormat="1" ht="18.75">
      <c r="A1" s="36" t="s">
        <v>27</v>
      </c>
    </row>
    <row r="2" spans="1:646" s="83" customFormat="1" ht="18.75"/>
    <row r="3" spans="1:646" s="40" customFormat="1">
      <c r="A3" s="39" t="s">
        <v>28</v>
      </c>
      <c r="B3" s="40" t="s">
        <v>29</v>
      </c>
    </row>
    <row r="4" spans="1:646">
      <c r="B4"/>
    </row>
    <row r="5" spans="1:646">
      <c r="I5" s="52" t="s">
        <v>197</v>
      </c>
    </row>
    <row r="6" spans="1:646">
      <c r="A6"/>
      <c r="I6" t="s">
        <v>198</v>
      </c>
      <c r="J6" s="84">
        <v>44928</v>
      </c>
      <c r="K6" s="84">
        <v>44929</v>
      </c>
      <c r="L6" s="84">
        <v>44930</v>
      </c>
      <c r="M6" s="84">
        <v>44931</v>
      </c>
      <c r="N6" s="84">
        <v>44932</v>
      </c>
      <c r="O6" s="84">
        <v>44935</v>
      </c>
      <c r="P6" s="84">
        <v>44936</v>
      </c>
      <c r="Q6" s="84">
        <v>44937</v>
      </c>
      <c r="R6" s="84">
        <v>44938</v>
      </c>
      <c r="S6" s="84">
        <v>44939</v>
      </c>
      <c r="T6" s="84">
        <v>44942</v>
      </c>
      <c r="U6" s="84">
        <v>44943</v>
      </c>
      <c r="V6" s="84">
        <v>44944</v>
      </c>
      <c r="W6" s="84">
        <v>44945</v>
      </c>
      <c r="X6" s="84">
        <v>44946</v>
      </c>
      <c r="Y6" s="84">
        <v>44949</v>
      </c>
      <c r="Z6" s="84">
        <v>44950</v>
      </c>
      <c r="AA6" s="84">
        <v>44951</v>
      </c>
      <c r="AB6" s="84">
        <v>44952</v>
      </c>
      <c r="AC6" s="84">
        <v>44953</v>
      </c>
      <c r="AD6" s="84">
        <v>44956</v>
      </c>
      <c r="AE6" s="84">
        <v>44957</v>
      </c>
      <c r="AF6" s="84">
        <v>44958</v>
      </c>
      <c r="AG6" s="84">
        <v>44959</v>
      </c>
      <c r="AH6" s="84">
        <v>44960</v>
      </c>
      <c r="AI6" s="84">
        <v>44963</v>
      </c>
      <c r="AJ6" s="84">
        <v>44964</v>
      </c>
      <c r="AK6" s="84">
        <v>44965</v>
      </c>
      <c r="AL6" s="84">
        <v>44966</v>
      </c>
      <c r="AM6" s="84">
        <v>44967</v>
      </c>
      <c r="AN6" s="84">
        <v>44970</v>
      </c>
      <c r="AO6" s="84">
        <v>44971</v>
      </c>
      <c r="AP6" s="84">
        <v>44972</v>
      </c>
      <c r="AQ6" s="84">
        <v>44973</v>
      </c>
      <c r="AR6" s="84">
        <v>44974</v>
      </c>
      <c r="AS6" s="84">
        <v>44977</v>
      </c>
      <c r="AT6" s="84">
        <v>44978</v>
      </c>
      <c r="AU6" s="84">
        <v>44979</v>
      </c>
      <c r="AV6" s="84">
        <v>44980</v>
      </c>
      <c r="AW6" s="84">
        <v>44981</v>
      </c>
      <c r="AX6" s="84">
        <v>44984</v>
      </c>
      <c r="AY6" s="84">
        <v>44985</v>
      </c>
      <c r="AZ6" s="84">
        <v>44986</v>
      </c>
      <c r="BA6" s="84">
        <v>44987</v>
      </c>
      <c r="BB6" s="84">
        <v>44988</v>
      </c>
      <c r="BC6" s="84">
        <v>44991</v>
      </c>
      <c r="BD6" s="84">
        <v>44992</v>
      </c>
      <c r="BE6" s="84">
        <v>44993</v>
      </c>
      <c r="BF6" s="84">
        <v>44994</v>
      </c>
      <c r="BG6" s="84">
        <v>44995</v>
      </c>
      <c r="BH6" s="84">
        <v>44998</v>
      </c>
      <c r="BI6" s="84">
        <v>44999</v>
      </c>
      <c r="BJ6" s="84">
        <v>45000</v>
      </c>
      <c r="BK6" s="84">
        <v>45001</v>
      </c>
      <c r="BL6" s="84">
        <v>45002</v>
      </c>
      <c r="BM6" s="84">
        <v>45005</v>
      </c>
      <c r="BN6" s="84">
        <v>45006</v>
      </c>
      <c r="BO6" s="84">
        <v>45007</v>
      </c>
      <c r="BP6" s="84">
        <v>45008</v>
      </c>
      <c r="BQ6" s="84">
        <v>45009</v>
      </c>
      <c r="BR6" s="84">
        <v>45012</v>
      </c>
      <c r="BS6" s="84">
        <v>45013</v>
      </c>
      <c r="BT6" s="84">
        <v>45014</v>
      </c>
      <c r="BU6" s="84">
        <v>45015</v>
      </c>
      <c r="BV6" s="84">
        <v>45016</v>
      </c>
      <c r="BW6" s="84">
        <v>45019</v>
      </c>
      <c r="BX6" s="84">
        <v>45020</v>
      </c>
      <c r="BY6" s="84">
        <v>45021</v>
      </c>
      <c r="BZ6" s="84">
        <v>45022</v>
      </c>
      <c r="CA6" s="84">
        <v>45023</v>
      </c>
      <c r="CB6" s="84">
        <v>45026</v>
      </c>
      <c r="CC6" s="84">
        <v>45027</v>
      </c>
      <c r="CD6" s="84">
        <v>45028</v>
      </c>
      <c r="CE6" s="84">
        <v>45029</v>
      </c>
      <c r="CF6" s="84">
        <v>45030</v>
      </c>
      <c r="CG6" s="84">
        <v>45033</v>
      </c>
      <c r="CH6" s="84">
        <v>45034</v>
      </c>
      <c r="CI6" s="84">
        <v>45035</v>
      </c>
      <c r="CJ6" s="84">
        <v>45036</v>
      </c>
      <c r="CK6" s="84">
        <v>45037</v>
      </c>
      <c r="CL6" s="84">
        <v>45040</v>
      </c>
      <c r="CM6" s="84">
        <v>45041</v>
      </c>
      <c r="CN6" s="84">
        <v>45042</v>
      </c>
      <c r="CO6" s="84">
        <v>45043</v>
      </c>
      <c r="CP6" s="84">
        <v>45044</v>
      </c>
      <c r="CQ6" s="84">
        <v>45047</v>
      </c>
      <c r="CR6" s="84">
        <v>45048</v>
      </c>
      <c r="CS6" s="84">
        <v>45049</v>
      </c>
      <c r="CT6" s="84">
        <v>45050</v>
      </c>
      <c r="CU6" s="84">
        <v>45051</v>
      </c>
      <c r="CV6" s="84">
        <v>45054</v>
      </c>
      <c r="CW6" s="84">
        <v>45055</v>
      </c>
      <c r="CX6" s="84">
        <v>45056</v>
      </c>
      <c r="CY6" s="84">
        <v>45057</v>
      </c>
      <c r="CZ6" s="84">
        <v>45058</v>
      </c>
      <c r="DA6" s="84">
        <v>45061</v>
      </c>
      <c r="DB6" s="84">
        <v>45062</v>
      </c>
      <c r="DC6" s="84">
        <v>45063</v>
      </c>
      <c r="DD6" s="84">
        <v>45064</v>
      </c>
      <c r="DE6" s="84">
        <v>45065</v>
      </c>
      <c r="DF6" s="84">
        <v>45068</v>
      </c>
      <c r="DG6" s="84">
        <v>45069</v>
      </c>
      <c r="DH6" s="84">
        <v>45070</v>
      </c>
      <c r="DI6" s="84">
        <v>45071</v>
      </c>
      <c r="DJ6" s="84">
        <v>45072</v>
      </c>
      <c r="DK6" s="84">
        <v>45075</v>
      </c>
      <c r="DL6" s="84">
        <v>45076</v>
      </c>
      <c r="DM6" s="84">
        <v>45077</v>
      </c>
      <c r="DN6" s="84">
        <v>45078</v>
      </c>
      <c r="DO6" s="84">
        <v>45079</v>
      </c>
      <c r="DP6" s="84">
        <v>45082</v>
      </c>
      <c r="DQ6" s="84">
        <v>45083</v>
      </c>
      <c r="DR6" s="84">
        <v>45084</v>
      </c>
      <c r="DS6" s="84">
        <v>45085</v>
      </c>
      <c r="DT6" s="84">
        <v>45086</v>
      </c>
      <c r="DU6" s="84">
        <v>45089</v>
      </c>
      <c r="DV6" s="84">
        <v>45090</v>
      </c>
      <c r="DW6" s="84">
        <v>45091</v>
      </c>
      <c r="DX6" s="84">
        <v>45092</v>
      </c>
      <c r="DY6" s="84">
        <v>45093</v>
      </c>
      <c r="DZ6" s="84">
        <v>45096</v>
      </c>
      <c r="EA6" s="84">
        <v>45097</v>
      </c>
      <c r="EB6" s="84">
        <v>45098</v>
      </c>
      <c r="EC6" s="84">
        <v>45099</v>
      </c>
      <c r="ED6" s="84">
        <v>45100</v>
      </c>
      <c r="EE6" s="84">
        <v>45103</v>
      </c>
      <c r="EF6" s="84">
        <v>45104</v>
      </c>
      <c r="EG6" s="84">
        <v>45105</v>
      </c>
      <c r="EH6" s="84">
        <v>45106</v>
      </c>
      <c r="EI6" s="84">
        <v>45107</v>
      </c>
      <c r="EJ6" s="84">
        <v>45110</v>
      </c>
      <c r="EK6" s="84">
        <v>45111</v>
      </c>
      <c r="EL6" s="84">
        <v>45112</v>
      </c>
      <c r="EM6" s="84">
        <v>45113</v>
      </c>
      <c r="EN6" s="84">
        <v>45114</v>
      </c>
      <c r="EO6" s="84">
        <v>45117</v>
      </c>
      <c r="EP6" s="84">
        <v>45118</v>
      </c>
      <c r="EQ6" s="84">
        <v>45119</v>
      </c>
      <c r="ER6" s="84">
        <v>45120</v>
      </c>
      <c r="ES6" s="84">
        <v>45121</v>
      </c>
      <c r="ET6" s="84">
        <v>45124</v>
      </c>
      <c r="EU6" s="84">
        <v>45125</v>
      </c>
      <c r="EV6" s="84">
        <v>45126</v>
      </c>
      <c r="EW6" s="84">
        <v>45127</v>
      </c>
      <c r="EX6" s="84">
        <v>45128</v>
      </c>
      <c r="EY6" s="84">
        <v>45131</v>
      </c>
      <c r="EZ6" s="84">
        <v>45132</v>
      </c>
      <c r="FA6" s="84">
        <v>45133</v>
      </c>
      <c r="FB6" s="84">
        <v>45134</v>
      </c>
      <c r="FC6" s="84">
        <v>45135</v>
      </c>
      <c r="FD6" s="84">
        <v>45138</v>
      </c>
      <c r="FE6" s="84">
        <v>45139</v>
      </c>
      <c r="FF6" s="84">
        <v>45140</v>
      </c>
      <c r="FG6" s="84">
        <v>45141</v>
      </c>
      <c r="FH6" s="84">
        <v>45142</v>
      </c>
      <c r="FI6" s="84">
        <v>45145</v>
      </c>
      <c r="FJ6" s="84">
        <v>45146</v>
      </c>
      <c r="FK6" s="84">
        <v>45147</v>
      </c>
      <c r="FL6" s="84">
        <v>45148</v>
      </c>
      <c r="FM6" s="84">
        <v>45149</v>
      </c>
      <c r="FN6" s="84">
        <v>45152</v>
      </c>
      <c r="FO6" s="84">
        <v>45153</v>
      </c>
      <c r="FP6" s="84">
        <v>45154</v>
      </c>
      <c r="FQ6" s="84">
        <v>45155</v>
      </c>
      <c r="FR6" s="84">
        <v>45156</v>
      </c>
      <c r="FS6" s="84">
        <v>45159</v>
      </c>
      <c r="FT6" s="84">
        <v>45160</v>
      </c>
      <c r="FU6" s="84">
        <v>45161</v>
      </c>
      <c r="FV6" s="84">
        <v>45162</v>
      </c>
      <c r="FW6" s="84">
        <v>45163</v>
      </c>
      <c r="FX6" s="84">
        <v>45166</v>
      </c>
      <c r="FY6" s="84">
        <v>45167</v>
      </c>
      <c r="FZ6" s="84">
        <v>45168</v>
      </c>
      <c r="GA6" s="84">
        <v>45169</v>
      </c>
      <c r="GB6" s="84">
        <v>45170</v>
      </c>
      <c r="GC6" s="84">
        <v>45173</v>
      </c>
      <c r="GD6" s="84">
        <v>45174</v>
      </c>
      <c r="GE6" s="84">
        <v>45175</v>
      </c>
      <c r="GF6" s="84">
        <v>45176</v>
      </c>
      <c r="GG6" s="84">
        <v>45177</v>
      </c>
      <c r="GH6" s="84">
        <v>45180</v>
      </c>
      <c r="GI6" s="84">
        <v>45181</v>
      </c>
      <c r="GJ6" s="84">
        <v>45182</v>
      </c>
      <c r="GK6" s="84">
        <v>45183</v>
      </c>
      <c r="GL6" s="84">
        <v>45184</v>
      </c>
      <c r="GM6" s="84">
        <v>45187</v>
      </c>
      <c r="GN6" s="84">
        <v>45188</v>
      </c>
      <c r="GO6" s="84">
        <v>45189</v>
      </c>
      <c r="GP6" s="84">
        <v>45190</v>
      </c>
      <c r="GQ6" s="84">
        <v>45191</v>
      </c>
      <c r="GR6" s="84">
        <v>45194</v>
      </c>
      <c r="GS6" s="84">
        <v>45195</v>
      </c>
      <c r="GT6" s="84">
        <v>45196</v>
      </c>
      <c r="GU6" s="84">
        <v>45197</v>
      </c>
      <c r="GV6" s="84">
        <v>45198</v>
      </c>
      <c r="GW6" s="84">
        <v>45201</v>
      </c>
      <c r="GX6" s="84">
        <v>45202</v>
      </c>
      <c r="GY6" s="84">
        <v>45203</v>
      </c>
      <c r="GZ6" s="84">
        <v>45204</v>
      </c>
      <c r="HA6" s="84">
        <v>45205</v>
      </c>
      <c r="HB6" s="84">
        <v>45208</v>
      </c>
      <c r="HC6" s="84">
        <v>45209</v>
      </c>
      <c r="HD6" s="84">
        <v>45210</v>
      </c>
      <c r="HE6" s="84">
        <v>45211</v>
      </c>
      <c r="HF6" s="84">
        <v>45212</v>
      </c>
      <c r="HG6" s="84">
        <v>45215</v>
      </c>
      <c r="HH6" s="84">
        <v>45216</v>
      </c>
      <c r="HI6" s="84">
        <v>45217</v>
      </c>
      <c r="HJ6" s="84">
        <v>45218</v>
      </c>
      <c r="HK6" s="84">
        <v>45219</v>
      </c>
      <c r="HL6" s="84">
        <v>45222</v>
      </c>
      <c r="HM6" s="84">
        <v>45223</v>
      </c>
      <c r="HN6" s="84">
        <v>45224</v>
      </c>
      <c r="HO6" s="84">
        <v>45225</v>
      </c>
      <c r="HP6" s="84">
        <v>45226</v>
      </c>
      <c r="HQ6" s="84">
        <v>45229</v>
      </c>
      <c r="HR6" s="84">
        <v>45230</v>
      </c>
      <c r="HS6" s="84">
        <v>45231</v>
      </c>
      <c r="HT6" s="84">
        <v>45232</v>
      </c>
      <c r="HU6" s="84">
        <v>45233</v>
      </c>
      <c r="HV6" s="84">
        <v>45236</v>
      </c>
      <c r="HW6" s="84">
        <v>45237</v>
      </c>
      <c r="HX6" s="84">
        <v>45238</v>
      </c>
      <c r="HY6" s="84">
        <v>45239</v>
      </c>
      <c r="HZ6" s="84">
        <v>45240</v>
      </c>
      <c r="IA6" s="84">
        <v>45243</v>
      </c>
      <c r="IB6" s="84">
        <v>45244</v>
      </c>
      <c r="IC6" s="84">
        <v>45245</v>
      </c>
      <c r="ID6" s="84">
        <v>45246</v>
      </c>
      <c r="IE6" s="84">
        <v>45247</v>
      </c>
      <c r="IF6" s="84">
        <v>45250</v>
      </c>
      <c r="IG6" s="84">
        <v>45251</v>
      </c>
      <c r="IH6" s="84">
        <v>45252</v>
      </c>
      <c r="II6" s="84">
        <v>45253</v>
      </c>
      <c r="IJ6" s="84">
        <v>45254</v>
      </c>
      <c r="IK6" s="84">
        <v>45257</v>
      </c>
      <c r="IL6" s="84">
        <v>45258</v>
      </c>
      <c r="IM6" s="84">
        <v>45259</v>
      </c>
      <c r="IN6" s="84">
        <v>45260</v>
      </c>
      <c r="IO6" s="84">
        <v>45261</v>
      </c>
      <c r="IP6" s="84">
        <v>45264</v>
      </c>
      <c r="IQ6" s="84">
        <v>45265</v>
      </c>
      <c r="IR6" s="84">
        <v>45266</v>
      </c>
      <c r="IS6" s="84">
        <v>45267</v>
      </c>
      <c r="IT6" s="84">
        <v>45268</v>
      </c>
      <c r="IU6" s="84">
        <v>45271</v>
      </c>
      <c r="IV6" s="84">
        <v>45272</v>
      </c>
      <c r="IW6" s="84">
        <v>45273</v>
      </c>
      <c r="IX6" s="84">
        <v>45274</v>
      </c>
      <c r="IY6" s="84">
        <v>45275</v>
      </c>
      <c r="IZ6" s="84">
        <v>45278</v>
      </c>
      <c r="JA6" s="84">
        <v>45279</v>
      </c>
      <c r="JB6" s="84">
        <v>45280</v>
      </c>
      <c r="JC6" s="84">
        <v>45281</v>
      </c>
      <c r="JD6" s="84">
        <v>45282</v>
      </c>
      <c r="JE6" s="84">
        <v>45285</v>
      </c>
      <c r="JF6" s="84">
        <v>45286</v>
      </c>
      <c r="JG6" s="84">
        <v>45287</v>
      </c>
      <c r="JH6" s="84">
        <v>45288</v>
      </c>
      <c r="JI6" s="84">
        <v>45289</v>
      </c>
      <c r="JJ6" s="84">
        <v>45292</v>
      </c>
      <c r="JK6" s="84">
        <v>45293</v>
      </c>
      <c r="JL6" s="84">
        <v>45294</v>
      </c>
      <c r="JM6" s="84">
        <v>45295</v>
      </c>
      <c r="JN6" s="84">
        <v>45296</v>
      </c>
      <c r="JO6" s="84">
        <v>45299</v>
      </c>
      <c r="JP6" s="84">
        <v>45300</v>
      </c>
      <c r="JQ6" s="84">
        <v>45301</v>
      </c>
      <c r="JR6" s="84">
        <v>45302</v>
      </c>
      <c r="JS6" s="84">
        <v>45303</v>
      </c>
      <c r="JT6" s="84">
        <v>45306</v>
      </c>
      <c r="JU6" s="84">
        <v>45307</v>
      </c>
      <c r="JV6" s="84">
        <v>45308</v>
      </c>
      <c r="JW6" s="84">
        <v>45309</v>
      </c>
      <c r="JX6" s="84">
        <v>45310</v>
      </c>
      <c r="JY6" s="84">
        <v>45313</v>
      </c>
      <c r="JZ6" s="84">
        <v>45314</v>
      </c>
      <c r="KA6" s="84">
        <v>45315</v>
      </c>
      <c r="KB6" s="84">
        <v>45316</v>
      </c>
      <c r="KC6" s="84">
        <v>45317</v>
      </c>
      <c r="KD6" s="84">
        <v>45320</v>
      </c>
      <c r="KE6" s="84">
        <v>45321</v>
      </c>
      <c r="KF6" s="84">
        <v>45322</v>
      </c>
      <c r="KG6" s="84">
        <v>45323</v>
      </c>
      <c r="KH6" s="84">
        <v>45324</v>
      </c>
      <c r="KI6" s="84">
        <v>45327</v>
      </c>
      <c r="KJ6" s="84">
        <v>45328</v>
      </c>
      <c r="KK6" s="84">
        <v>45329</v>
      </c>
      <c r="KL6" s="84">
        <v>45330</v>
      </c>
      <c r="KM6" s="84">
        <v>45331</v>
      </c>
      <c r="KN6" s="84">
        <v>45334</v>
      </c>
      <c r="KO6" s="84">
        <v>45335</v>
      </c>
      <c r="KP6" s="84">
        <v>45336</v>
      </c>
      <c r="KQ6" s="84">
        <v>45337</v>
      </c>
      <c r="KR6" s="84">
        <v>45338</v>
      </c>
      <c r="KS6" s="84">
        <v>45341</v>
      </c>
      <c r="KT6" s="84">
        <v>45342</v>
      </c>
      <c r="KU6" s="84">
        <v>45343</v>
      </c>
      <c r="KV6" s="84">
        <v>45344</v>
      </c>
      <c r="KW6" s="84">
        <v>45345</v>
      </c>
      <c r="KX6" s="84">
        <v>45348</v>
      </c>
      <c r="KY6" s="84">
        <v>45349</v>
      </c>
      <c r="KZ6" s="84">
        <v>45350</v>
      </c>
      <c r="LA6" s="84">
        <v>45351</v>
      </c>
      <c r="LB6" s="84">
        <v>45352</v>
      </c>
      <c r="LC6" s="84">
        <v>45355</v>
      </c>
      <c r="LD6" s="84">
        <v>45356</v>
      </c>
      <c r="LE6" s="84">
        <v>45357</v>
      </c>
      <c r="LF6" s="84">
        <v>45358</v>
      </c>
      <c r="LG6" s="84">
        <v>45359</v>
      </c>
      <c r="LH6" s="84">
        <v>45362</v>
      </c>
      <c r="LI6" s="84">
        <v>45363</v>
      </c>
      <c r="LJ6" s="84">
        <v>45364</v>
      </c>
      <c r="LK6" s="84">
        <v>45365</v>
      </c>
      <c r="LL6" s="84">
        <v>45366</v>
      </c>
      <c r="LM6" s="84">
        <v>45369</v>
      </c>
      <c r="LN6" s="84">
        <v>45370</v>
      </c>
      <c r="LO6" s="84">
        <v>45371</v>
      </c>
      <c r="LP6" s="84">
        <v>45372</v>
      </c>
      <c r="LQ6" s="84">
        <v>45373</v>
      </c>
      <c r="LR6" s="84">
        <v>45376</v>
      </c>
      <c r="LS6" s="84">
        <v>45377</v>
      </c>
      <c r="LT6" s="84">
        <v>45378</v>
      </c>
      <c r="LU6" s="84">
        <v>45379</v>
      </c>
      <c r="LV6" s="84">
        <v>45380</v>
      </c>
      <c r="LW6" s="84">
        <v>45383</v>
      </c>
      <c r="LX6" s="84">
        <v>45384</v>
      </c>
      <c r="LY6" s="84">
        <v>45385</v>
      </c>
      <c r="LZ6" s="84">
        <v>45386</v>
      </c>
      <c r="MA6" s="84">
        <v>45387</v>
      </c>
      <c r="MB6" s="84">
        <v>45390</v>
      </c>
      <c r="MC6" s="84">
        <v>45391</v>
      </c>
      <c r="MD6" s="84">
        <v>45392</v>
      </c>
      <c r="ME6" s="84">
        <v>45393</v>
      </c>
      <c r="MF6" s="84">
        <v>45394</v>
      </c>
      <c r="MG6" s="84">
        <v>45397</v>
      </c>
      <c r="MH6" s="84">
        <v>45398</v>
      </c>
      <c r="MI6" s="84">
        <v>45399</v>
      </c>
      <c r="MJ6" s="84">
        <v>45400</v>
      </c>
      <c r="MK6" s="84">
        <v>45401</v>
      </c>
      <c r="ML6" s="84">
        <v>45404</v>
      </c>
      <c r="MM6" s="84">
        <v>45405</v>
      </c>
      <c r="MN6" s="84">
        <v>45406</v>
      </c>
      <c r="MO6" s="84">
        <v>45407</v>
      </c>
      <c r="MP6" s="84">
        <v>45408</v>
      </c>
      <c r="MQ6" s="84">
        <v>45411</v>
      </c>
      <c r="MR6" s="84">
        <v>45412</v>
      </c>
      <c r="MS6" s="84">
        <v>45413</v>
      </c>
      <c r="MT6" s="84">
        <v>45414</v>
      </c>
      <c r="MU6" s="84">
        <v>45415</v>
      </c>
      <c r="MV6" s="84">
        <v>45418</v>
      </c>
      <c r="MW6" s="84">
        <v>45419</v>
      </c>
      <c r="MX6" s="84">
        <v>45420</v>
      </c>
      <c r="MY6" s="84">
        <v>45421</v>
      </c>
      <c r="MZ6" s="84">
        <v>45422</v>
      </c>
      <c r="NA6" s="84">
        <v>45425</v>
      </c>
      <c r="NB6" s="84">
        <v>45426</v>
      </c>
      <c r="NC6" s="84">
        <v>45427</v>
      </c>
      <c r="ND6" s="84">
        <v>45428</v>
      </c>
      <c r="NE6" s="84">
        <v>45429</v>
      </c>
      <c r="NF6" s="84">
        <v>45432</v>
      </c>
      <c r="NG6" s="84">
        <v>45433</v>
      </c>
      <c r="NH6" s="84">
        <v>45434</v>
      </c>
      <c r="NI6" s="84">
        <v>45435</v>
      </c>
      <c r="NJ6" s="84">
        <v>45436</v>
      </c>
      <c r="NK6" s="84">
        <v>45439</v>
      </c>
      <c r="NL6" s="84">
        <v>45440</v>
      </c>
      <c r="NM6" s="84">
        <v>45441</v>
      </c>
      <c r="NN6" s="84">
        <v>45442</v>
      </c>
      <c r="NO6" s="84">
        <v>45443</v>
      </c>
      <c r="NP6" s="84">
        <v>45446</v>
      </c>
      <c r="NQ6" s="84">
        <v>45447</v>
      </c>
      <c r="NR6" s="84">
        <v>45448</v>
      </c>
      <c r="NS6" s="84">
        <v>45449</v>
      </c>
      <c r="NT6" s="84">
        <v>45450</v>
      </c>
      <c r="NU6" s="84">
        <v>45453</v>
      </c>
      <c r="NV6" s="84">
        <v>45454</v>
      </c>
      <c r="NW6" s="84">
        <v>45455</v>
      </c>
      <c r="NX6" s="84">
        <v>45456</v>
      </c>
      <c r="NY6" s="84">
        <v>45457</v>
      </c>
      <c r="NZ6" s="84">
        <v>45460</v>
      </c>
      <c r="OA6" s="84">
        <v>45461</v>
      </c>
      <c r="OB6" s="84">
        <v>45462</v>
      </c>
      <c r="OC6" s="84">
        <v>45463</v>
      </c>
      <c r="OD6" s="84">
        <v>45464</v>
      </c>
      <c r="OE6" s="84">
        <v>45467</v>
      </c>
      <c r="OF6" s="84">
        <v>45468</v>
      </c>
      <c r="OG6" s="84">
        <v>45469</v>
      </c>
      <c r="OH6" s="84">
        <v>45470</v>
      </c>
      <c r="OI6" s="84">
        <v>45474</v>
      </c>
      <c r="OJ6" s="84">
        <v>45475</v>
      </c>
      <c r="OK6" s="84">
        <v>45477</v>
      </c>
      <c r="OL6" s="84">
        <v>45478</v>
      </c>
      <c r="OM6" s="84">
        <v>45481</v>
      </c>
      <c r="ON6" s="84">
        <v>45482</v>
      </c>
      <c r="OO6" s="84">
        <v>45483</v>
      </c>
      <c r="OP6" s="84">
        <v>45484</v>
      </c>
      <c r="OQ6" s="84">
        <v>45485</v>
      </c>
      <c r="OR6" s="84">
        <v>45488</v>
      </c>
      <c r="OS6" s="84">
        <v>45489</v>
      </c>
      <c r="OT6" s="84">
        <v>45490</v>
      </c>
      <c r="OU6" s="84">
        <v>45491</v>
      </c>
      <c r="OV6" s="84">
        <v>45492</v>
      </c>
      <c r="OW6" s="84">
        <v>45495</v>
      </c>
      <c r="OX6" s="84">
        <v>45496</v>
      </c>
      <c r="OY6" s="84">
        <v>45497</v>
      </c>
      <c r="OZ6" s="84">
        <v>45498</v>
      </c>
      <c r="PA6" s="84">
        <v>45499</v>
      </c>
      <c r="PB6" s="84">
        <v>45502</v>
      </c>
      <c r="PC6" s="84">
        <v>45503</v>
      </c>
      <c r="PD6" s="84">
        <v>45504</v>
      </c>
      <c r="PE6" s="84">
        <v>45505</v>
      </c>
      <c r="PF6" s="84">
        <v>45506</v>
      </c>
      <c r="PG6" s="84">
        <v>45509</v>
      </c>
      <c r="PH6" s="84">
        <v>45510</v>
      </c>
      <c r="PI6" s="84">
        <v>45511</v>
      </c>
      <c r="PJ6" s="84">
        <v>45512</v>
      </c>
      <c r="PK6" s="84">
        <v>45513</v>
      </c>
      <c r="PL6" s="84">
        <v>45516</v>
      </c>
      <c r="PM6" s="84">
        <v>45517</v>
      </c>
      <c r="PN6" s="84">
        <v>45518</v>
      </c>
      <c r="PO6" s="84">
        <v>45519</v>
      </c>
      <c r="PP6" s="84">
        <v>45520</v>
      </c>
      <c r="PQ6" s="84">
        <v>45523</v>
      </c>
      <c r="PR6" s="84">
        <v>45524</v>
      </c>
      <c r="PS6" s="84">
        <v>45525</v>
      </c>
      <c r="PT6" s="84">
        <v>45526</v>
      </c>
      <c r="PU6" s="84">
        <v>45527</v>
      </c>
      <c r="PV6" s="84">
        <v>45530</v>
      </c>
      <c r="PW6" s="84">
        <v>45531</v>
      </c>
      <c r="PX6" s="84">
        <v>45532</v>
      </c>
      <c r="PY6" s="84">
        <v>45534</v>
      </c>
      <c r="PZ6" s="84">
        <v>45537</v>
      </c>
      <c r="QA6" s="84">
        <v>45538</v>
      </c>
      <c r="QB6" s="84">
        <v>45539</v>
      </c>
      <c r="QC6" s="84">
        <v>45540</v>
      </c>
      <c r="QD6" s="84">
        <v>45541</v>
      </c>
      <c r="QE6" s="84">
        <v>45544</v>
      </c>
      <c r="QF6" s="84">
        <v>45545</v>
      </c>
      <c r="QG6" s="84">
        <v>45546</v>
      </c>
      <c r="QH6" s="84">
        <v>45547</v>
      </c>
      <c r="QI6" s="84">
        <v>45548</v>
      </c>
      <c r="QJ6" s="84">
        <v>45551</v>
      </c>
      <c r="QK6" s="84">
        <v>45552</v>
      </c>
      <c r="QL6" s="84">
        <v>45553</v>
      </c>
      <c r="QM6" s="84">
        <v>45554</v>
      </c>
      <c r="QN6" s="84">
        <v>45555</v>
      </c>
      <c r="QO6" s="84">
        <v>45558</v>
      </c>
      <c r="QP6" s="84">
        <v>45559</v>
      </c>
      <c r="QQ6" s="84">
        <v>45560</v>
      </c>
      <c r="QR6" s="84">
        <v>45561</v>
      </c>
      <c r="QS6" s="84">
        <v>45562</v>
      </c>
      <c r="QT6" s="84">
        <v>45565</v>
      </c>
      <c r="QU6" s="84">
        <v>45566</v>
      </c>
      <c r="QV6" s="84">
        <v>45567</v>
      </c>
      <c r="QW6" s="84">
        <v>45568</v>
      </c>
      <c r="QX6" s="84">
        <v>45569</v>
      </c>
      <c r="QY6" s="84">
        <v>45572</v>
      </c>
      <c r="QZ6" s="84">
        <v>45573</v>
      </c>
      <c r="RA6" s="84">
        <v>45574</v>
      </c>
      <c r="RB6" s="84">
        <v>45575</v>
      </c>
      <c r="RC6" s="84">
        <v>45576</v>
      </c>
      <c r="RD6" s="84">
        <v>45579</v>
      </c>
      <c r="RE6" s="84">
        <v>45580</v>
      </c>
      <c r="RF6" s="84">
        <v>45581</v>
      </c>
      <c r="RG6" s="84">
        <v>45582</v>
      </c>
      <c r="RH6" s="84">
        <v>45583</v>
      </c>
      <c r="RI6" s="84">
        <v>45586</v>
      </c>
      <c r="RJ6" s="84">
        <v>45587</v>
      </c>
      <c r="RK6" s="84">
        <v>45588</v>
      </c>
      <c r="RL6" s="84">
        <v>45589</v>
      </c>
      <c r="RM6" s="84">
        <v>45590</v>
      </c>
      <c r="RN6" s="84">
        <v>45594</v>
      </c>
      <c r="RO6" s="84">
        <v>45595</v>
      </c>
      <c r="RP6" s="84">
        <v>45596</v>
      </c>
      <c r="RQ6" s="84">
        <v>45597</v>
      </c>
      <c r="RR6" s="84">
        <v>45600</v>
      </c>
      <c r="RS6" s="84">
        <v>45601</v>
      </c>
      <c r="RT6" s="84">
        <v>45602</v>
      </c>
      <c r="RU6" s="84">
        <v>45603</v>
      </c>
      <c r="RV6" s="84">
        <v>45604</v>
      </c>
      <c r="RW6" s="84">
        <v>45607</v>
      </c>
      <c r="RX6" s="84">
        <v>45608</v>
      </c>
      <c r="RY6" s="84">
        <v>45609</v>
      </c>
      <c r="RZ6" s="84">
        <v>45610</v>
      </c>
      <c r="SA6" s="84">
        <v>45611</v>
      </c>
      <c r="SB6" s="84">
        <v>45614</v>
      </c>
      <c r="SC6" s="84">
        <v>45615</v>
      </c>
      <c r="SD6" s="84">
        <v>45616</v>
      </c>
      <c r="SE6" s="84">
        <v>45617</v>
      </c>
      <c r="SF6" s="84">
        <v>45618</v>
      </c>
      <c r="SG6" s="84">
        <v>45621</v>
      </c>
      <c r="SH6" s="84">
        <v>45622</v>
      </c>
      <c r="SI6" s="84">
        <v>45623</v>
      </c>
      <c r="SJ6" s="84">
        <v>45624</v>
      </c>
      <c r="SK6" s="84">
        <v>45625</v>
      </c>
      <c r="SL6" s="84">
        <v>45628</v>
      </c>
      <c r="SM6" s="84">
        <v>45629</v>
      </c>
      <c r="SN6" s="84">
        <v>45630</v>
      </c>
      <c r="SO6" s="84">
        <v>45631</v>
      </c>
      <c r="SP6" s="84">
        <v>45632</v>
      </c>
      <c r="SQ6" s="84">
        <v>45635</v>
      </c>
      <c r="SR6" s="84">
        <v>45636</v>
      </c>
      <c r="SS6" s="84">
        <v>45637</v>
      </c>
      <c r="ST6" s="84">
        <v>45638</v>
      </c>
      <c r="SU6" s="84">
        <v>45639</v>
      </c>
      <c r="SV6" s="84">
        <v>45642</v>
      </c>
      <c r="SW6" s="84">
        <v>45643</v>
      </c>
      <c r="SX6" s="84">
        <v>45644</v>
      </c>
      <c r="SY6" s="84">
        <v>45645</v>
      </c>
      <c r="SZ6" s="84">
        <v>45646</v>
      </c>
      <c r="TA6" s="84">
        <v>45680</v>
      </c>
      <c r="TB6" s="84">
        <v>45681</v>
      </c>
      <c r="TC6" s="84">
        <v>45684</v>
      </c>
      <c r="TD6" s="84">
        <v>45685</v>
      </c>
      <c r="TE6" s="84">
        <v>45686</v>
      </c>
      <c r="TF6" s="84">
        <v>45687</v>
      </c>
      <c r="TG6" s="84">
        <v>45688</v>
      </c>
      <c r="TH6" s="84">
        <v>45691</v>
      </c>
      <c r="TI6" s="84">
        <v>45692</v>
      </c>
      <c r="TJ6" s="84">
        <v>45693</v>
      </c>
      <c r="TK6" s="84">
        <v>45695</v>
      </c>
      <c r="TL6" s="84">
        <v>45698</v>
      </c>
      <c r="TM6" s="84">
        <v>45699</v>
      </c>
      <c r="TN6" s="84">
        <v>45700</v>
      </c>
      <c r="TO6" s="84">
        <v>45701</v>
      </c>
      <c r="TP6" s="84">
        <v>45702</v>
      </c>
      <c r="TQ6" s="84">
        <v>45705</v>
      </c>
      <c r="TR6" s="84">
        <v>45706</v>
      </c>
      <c r="TS6" s="84">
        <v>45707</v>
      </c>
      <c r="TT6" s="84">
        <v>45708</v>
      </c>
      <c r="TU6" s="84">
        <v>45709</v>
      </c>
      <c r="TV6" s="84">
        <v>45712</v>
      </c>
      <c r="TW6" s="84">
        <v>45713</v>
      </c>
      <c r="TX6" s="84">
        <v>45714</v>
      </c>
      <c r="TY6" s="84">
        <v>45715</v>
      </c>
      <c r="TZ6" s="84">
        <v>45716</v>
      </c>
      <c r="UA6" s="84">
        <v>45719</v>
      </c>
      <c r="UB6" s="84">
        <v>45720</v>
      </c>
      <c r="UC6" s="84">
        <v>45721</v>
      </c>
      <c r="UD6" s="84">
        <v>45722</v>
      </c>
      <c r="UE6" s="84">
        <v>45723</v>
      </c>
      <c r="UF6" s="84">
        <v>45727</v>
      </c>
      <c r="UG6" s="84">
        <v>45728</v>
      </c>
      <c r="UH6" s="84">
        <v>45729</v>
      </c>
      <c r="UI6" s="84">
        <v>45730</v>
      </c>
      <c r="UJ6" s="84">
        <v>45733</v>
      </c>
      <c r="UK6" s="84">
        <v>45734</v>
      </c>
      <c r="UL6" s="84">
        <v>45735</v>
      </c>
      <c r="UM6" s="84">
        <v>45736</v>
      </c>
      <c r="UN6" s="84">
        <v>45737</v>
      </c>
      <c r="UO6" s="84">
        <v>45740</v>
      </c>
      <c r="UP6" s="84">
        <v>45741</v>
      </c>
      <c r="UQ6" s="84">
        <v>45742</v>
      </c>
      <c r="UR6" s="84">
        <v>45743</v>
      </c>
      <c r="US6" s="84">
        <v>45744</v>
      </c>
      <c r="UT6" s="84">
        <v>45747</v>
      </c>
      <c r="UU6" s="84">
        <v>45748</v>
      </c>
      <c r="UV6" s="84">
        <v>45749</v>
      </c>
      <c r="UW6" s="84">
        <v>45750</v>
      </c>
      <c r="UX6" s="84">
        <v>45751</v>
      </c>
      <c r="UY6" s="84">
        <v>45754</v>
      </c>
      <c r="UZ6" s="84">
        <v>45755</v>
      </c>
      <c r="VA6" s="84">
        <v>45757</v>
      </c>
      <c r="VB6" s="84">
        <v>45760</v>
      </c>
      <c r="VC6" s="84">
        <v>45761</v>
      </c>
      <c r="VD6" s="84">
        <v>45762</v>
      </c>
      <c r="VE6" s="84">
        <v>45763</v>
      </c>
      <c r="VF6" s="84">
        <v>45764</v>
      </c>
      <c r="VG6" s="84">
        <v>45769</v>
      </c>
      <c r="VH6" s="84">
        <v>45775</v>
      </c>
      <c r="VI6" s="84">
        <v>45776</v>
      </c>
      <c r="VJ6" s="84">
        <v>45777</v>
      </c>
      <c r="VK6" s="85"/>
      <c r="VL6" s="85"/>
      <c r="VM6" s="85"/>
      <c r="VN6" s="85"/>
      <c r="VO6" s="85"/>
      <c r="VP6" s="85"/>
      <c r="VQ6" s="85"/>
      <c r="VR6" s="85"/>
      <c r="VS6" s="85"/>
      <c r="VT6" s="85"/>
      <c r="VU6" s="85"/>
      <c r="VV6" s="85"/>
      <c r="VW6" s="85"/>
      <c r="VX6" s="85"/>
      <c r="VY6" s="85"/>
      <c r="VZ6" s="85"/>
      <c r="WA6" s="85"/>
      <c r="WB6" s="85"/>
      <c r="WC6" s="85"/>
      <c r="WD6" s="85"/>
      <c r="WE6" s="85"/>
      <c r="WF6" s="85"/>
      <c r="WG6" s="85"/>
      <c r="WH6" s="85"/>
      <c r="WI6" s="85"/>
      <c r="WJ6" s="85"/>
      <c r="WK6" s="85"/>
      <c r="WL6" s="85"/>
      <c r="WM6" s="85"/>
      <c r="WN6" s="85"/>
      <c r="WO6" s="85"/>
      <c r="WP6" s="85"/>
      <c r="WQ6" s="85"/>
      <c r="WR6" s="85"/>
      <c r="WS6" s="85"/>
      <c r="WT6" s="85"/>
      <c r="WU6" s="85"/>
      <c r="WV6" s="85"/>
      <c r="WW6" s="85"/>
      <c r="WX6" s="85"/>
      <c r="WY6" s="85"/>
      <c r="WZ6" s="85"/>
      <c r="XA6" s="85"/>
      <c r="XB6" s="85"/>
      <c r="XC6" s="85"/>
      <c r="XD6" s="85"/>
      <c r="XE6" s="85"/>
      <c r="XF6" s="85"/>
      <c r="XG6" s="85"/>
      <c r="XH6" s="85"/>
      <c r="XI6" s="85"/>
      <c r="XJ6" s="85"/>
      <c r="XK6" s="85"/>
      <c r="XL6" s="85"/>
      <c r="XM6" s="85"/>
      <c r="XN6" s="85"/>
      <c r="XO6" s="85"/>
      <c r="XP6" s="85"/>
      <c r="XQ6" s="85"/>
      <c r="XR6" s="85"/>
      <c r="XS6" s="85"/>
      <c r="XT6" s="85"/>
      <c r="XU6" s="85"/>
      <c r="XV6" s="85"/>
    </row>
    <row r="7" spans="1:646">
      <c r="B7"/>
      <c r="I7" s="82" t="s">
        <v>199</v>
      </c>
      <c r="J7" s="82">
        <v>75.06</v>
      </c>
      <c r="K7" s="82">
        <v>74.97</v>
      </c>
      <c r="L7" s="82">
        <v>74.88</v>
      </c>
      <c r="M7" s="82">
        <v>74.78</v>
      </c>
      <c r="N7" s="82">
        <v>74.69</v>
      </c>
      <c r="O7" s="82">
        <v>74.41</v>
      </c>
      <c r="P7" s="82">
        <v>74.31</v>
      </c>
      <c r="Q7" s="82">
        <v>74.22</v>
      </c>
      <c r="R7" s="82">
        <v>74.12</v>
      </c>
      <c r="S7" s="82">
        <v>74.03</v>
      </c>
      <c r="T7" s="82">
        <v>73.75</v>
      </c>
      <c r="U7" s="82">
        <v>73.66</v>
      </c>
      <c r="V7" s="82">
        <v>73.56</v>
      </c>
      <c r="W7" s="82">
        <v>73.47</v>
      </c>
      <c r="X7" s="82">
        <v>73.38</v>
      </c>
      <c r="Y7" s="82">
        <v>73.09</v>
      </c>
      <c r="Z7" s="82">
        <v>73</v>
      </c>
      <c r="AA7" s="82">
        <v>72.72</v>
      </c>
      <c r="AB7" s="82">
        <v>72.5</v>
      </c>
      <c r="AC7" s="82">
        <v>72.5</v>
      </c>
      <c r="AD7" s="82">
        <v>72.3</v>
      </c>
      <c r="AE7" s="82">
        <v>72.650000000000006</v>
      </c>
      <c r="AF7" s="82">
        <v>72</v>
      </c>
      <c r="AG7" s="82">
        <v>72</v>
      </c>
      <c r="AH7" s="82">
        <v>72.400000000000006</v>
      </c>
      <c r="AI7" s="82">
        <v>72.47</v>
      </c>
      <c r="AJ7" s="82">
        <v>72.5</v>
      </c>
      <c r="AK7" s="82">
        <v>72.5</v>
      </c>
      <c r="AL7" s="82">
        <v>72.25</v>
      </c>
      <c r="AM7" s="82">
        <v>72.099999999999994</v>
      </c>
      <c r="AN7" s="82">
        <v>72.3</v>
      </c>
      <c r="AO7" s="82">
        <v>71.95</v>
      </c>
      <c r="AP7" s="82">
        <v>71.900000000000006</v>
      </c>
      <c r="AQ7" s="82">
        <v>71.8</v>
      </c>
      <c r="AR7" s="82">
        <v>71.8</v>
      </c>
      <c r="AS7" s="82">
        <v>70.05</v>
      </c>
      <c r="AT7" s="82">
        <v>69.92</v>
      </c>
      <c r="AU7" s="82">
        <v>69</v>
      </c>
      <c r="AV7" s="82">
        <v>68.5</v>
      </c>
      <c r="AW7" s="82">
        <v>67</v>
      </c>
      <c r="AX7" s="82">
        <v>68</v>
      </c>
      <c r="AY7" s="82">
        <v>67.5</v>
      </c>
      <c r="AZ7" s="82">
        <v>67</v>
      </c>
      <c r="BA7" s="82">
        <v>67</v>
      </c>
      <c r="BB7" s="82">
        <v>67</v>
      </c>
      <c r="BC7" s="82">
        <v>66.900000000000006</v>
      </c>
      <c r="BD7" s="82">
        <v>66</v>
      </c>
      <c r="BE7" s="82">
        <v>65.75</v>
      </c>
      <c r="BF7" s="82">
        <v>67</v>
      </c>
      <c r="BG7" s="82">
        <v>66.25</v>
      </c>
      <c r="BH7" s="82">
        <v>66</v>
      </c>
      <c r="BI7" s="82">
        <v>65.5</v>
      </c>
      <c r="BJ7" s="82">
        <v>65.25</v>
      </c>
      <c r="BK7" s="82">
        <v>68</v>
      </c>
      <c r="BL7" s="82">
        <v>66.75</v>
      </c>
      <c r="BM7" s="82">
        <v>66</v>
      </c>
      <c r="BN7" s="82">
        <v>65.75</v>
      </c>
      <c r="BO7" s="82">
        <v>65</v>
      </c>
      <c r="BP7" s="82">
        <v>65</v>
      </c>
      <c r="BQ7" s="82">
        <v>64.45</v>
      </c>
      <c r="BR7" s="82">
        <v>63.1</v>
      </c>
      <c r="BS7" s="82">
        <v>61.5</v>
      </c>
      <c r="BT7" s="82">
        <v>60.5</v>
      </c>
      <c r="BU7" s="82">
        <v>59.5</v>
      </c>
      <c r="BV7" s="82">
        <v>54</v>
      </c>
      <c r="BW7" s="82">
        <v>54.5</v>
      </c>
      <c r="BX7" s="82">
        <v>58</v>
      </c>
      <c r="BY7" s="82">
        <v>59</v>
      </c>
      <c r="BZ7" s="82">
        <v>59</v>
      </c>
      <c r="CA7" s="82">
        <v>59.05</v>
      </c>
      <c r="CB7" s="82">
        <v>59.2</v>
      </c>
      <c r="CC7" s="82">
        <v>59.25</v>
      </c>
      <c r="CD7" s="82">
        <v>59.25</v>
      </c>
      <c r="CE7" s="82">
        <v>59</v>
      </c>
      <c r="CF7" s="82">
        <v>62.5</v>
      </c>
      <c r="CG7" s="82">
        <v>62.75</v>
      </c>
      <c r="CH7" s="82">
        <v>62.75</v>
      </c>
      <c r="CI7" s="82">
        <v>61.35</v>
      </c>
      <c r="CJ7" s="82">
        <v>61.35</v>
      </c>
      <c r="CK7" s="82">
        <v>61.5</v>
      </c>
      <c r="CL7" s="82">
        <v>61.15</v>
      </c>
      <c r="CM7" s="82">
        <v>60.98</v>
      </c>
      <c r="CN7" s="82">
        <v>60.82</v>
      </c>
      <c r="CO7" s="82">
        <v>61</v>
      </c>
      <c r="CP7" s="82">
        <v>58.5</v>
      </c>
      <c r="CQ7" s="82">
        <v>56</v>
      </c>
      <c r="CR7" s="82">
        <v>56</v>
      </c>
      <c r="CS7" s="82">
        <v>54.25</v>
      </c>
      <c r="CT7" s="82">
        <v>53.25</v>
      </c>
      <c r="CU7" s="82">
        <v>54.75</v>
      </c>
      <c r="CV7" s="82">
        <v>54.5</v>
      </c>
      <c r="CW7" s="82">
        <v>54</v>
      </c>
      <c r="CX7" s="82">
        <v>54</v>
      </c>
      <c r="CY7" s="82">
        <v>53</v>
      </c>
      <c r="CZ7" s="82">
        <v>52</v>
      </c>
      <c r="DA7" s="82">
        <v>52.5</v>
      </c>
      <c r="DB7" s="82">
        <v>52.25</v>
      </c>
      <c r="DC7" s="82">
        <v>51.95</v>
      </c>
      <c r="DD7" s="82">
        <v>51.5</v>
      </c>
      <c r="DE7" s="82">
        <v>52.12</v>
      </c>
      <c r="DF7" s="82">
        <v>54</v>
      </c>
      <c r="DG7" s="82">
        <v>53.92</v>
      </c>
      <c r="DH7" s="82">
        <v>53.83</v>
      </c>
      <c r="DI7" s="82">
        <v>53.75</v>
      </c>
      <c r="DJ7" s="82">
        <v>54</v>
      </c>
      <c r="DK7" s="82">
        <v>55</v>
      </c>
      <c r="DL7" s="82">
        <v>54.25</v>
      </c>
      <c r="DM7" s="82">
        <v>54.5</v>
      </c>
      <c r="DN7" s="82">
        <v>54.75</v>
      </c>
      <c r="DO7" s="82">
        <v>55</v>
      </c>
      <c r="DP7" s="82">
        <v>55.56</v>
      </c>
      <c r="DQ7" s="82">
        <v>55.75</v>
      </c>
      <c r="DR7" s="82">
        <v>56.12</v>
      </c>
      <c r="DS7" s="82">
        <v>56.5</v>
      </c>
      <c r="DT7" s="82">
        <v>56.3</v>
      </c>
      <c r="DU7" s="82">
        <v>56</v>
      </c>
      <c r="DV7" s="82">
        <v>55</v>
      </c>
      <c r="DW7" s="82">
        <v>57.25</v>
      </c>
      <c r="DX7" s="82">
        <v>60.5</v>
      </c>
      <c r="DY7" s="82">
        <v>60.38</v>
      </c>
      <c r="DZ7" s="82">
        <v>60</v>
      </c>
      <c r="EA7" s="82">
        <v>59.25</v>
      </c>
      <c r="EB7" s="82">
        <v>53.25</v>
      </c>
      <c r="EC7" s="82">
        <v>48</v>
      </c>
      <c r="ED7" s="82">
        <v>47.5</v>
      </c>
      <c r="EE7" s="82">
        <v>43.5</v>
      </c>
      <c r="EF7" s="82">
        <v>41</v>
      </c>
      <c r="EG7" s="82">
        <v>42.5</v>
      </c>
      <c r="EH7" s="82">
        <v>41</v>
      </c>
      <c r="EI7" s="82">
        <v>41</v>
      </c>
      <c r="EJ7" s="82">
        <v>41.75</v>
      </c>
      <c r="EK7" s="82">
        <v>40</v>
      </c>
      <c r="EL7" s="82">
        <v>37</v>
      </c>
      <c r="EM7" s="82">
        <v>37.5</v>
      </c>
      <c r="EN7" s="82">
        <v>38</v>
      </c>
      <c r="EO7" s="82">
        <v>39.5</v>
      </c>
      <c r="EP7" s="82">
        <v>38.5</v>
      </c>
      <c r="EQ7" s="82">
        <v>38.25</v>
      </c>
      <c r="ER7" s="82">
        <v>39.25</v>
      </c>
      <c r="ES7" s="82">
        <v>40.69</v>
      </c>
      <c r="ET7" s="82">
        <v>45</v>
      </c>
      <c r="EU7" s="82">
        <v>49.95</v>
      </c>
      <c r="EV7" s="82">
        <v>50</v>
      </c>
      <c r="EW7" s="82">
        <v>49.75</v>
      </c>
      <c r="EX7" s="82">
        <v>48</v>
      </c>
      <c r="EY7" s="82">
        <v>47.25</v>
      </c>
      <c r="EZ7" s="82">
        <v>50</v>
      </c>
      <c r="FA7" s="82">
        <v>65</v>
      </c>
      <c r="FB7" s="82">
        <v>65.25</v>
      </c>
      <c r="FC7" s="82">
        <v>61.5</v>
      </c>
      <c r="FD7" s="82">
        <v>60</v>
      </c>
      <c r="FE7" s="82">
        <v>59.75</v>
      </c>
      <c r="FF7" s="82">
        <v>57.5</v>
      </c>
      <c r="FG7" s="82">
        <v>57</v>
      </c>
      <c r="FH7" s="82">
        <v>58</v>
      </c>
      <c r="FI7" s="82">
        <v>58</v>
      </c>
      <c r="FJ7" s="82">
        <v>59.9</v>
      </c>
      <c r="FK7" s="82">
        <v>60.25</v>
      </c>
      <c r="FL7" s="82">
        <v>60.75</v>
      </c>
      <c r="FM7" s="82">
        <v>59.95</v>
      </c>
      <c r="FN7" s="82">
        <v>60.2</v>
      </c>
      <c r="FO7" s="82">
        <v>60.5</v>
      </c>
      <c r="FP7" s="82">
        <v>61.25</v>
      </c>
      <c r="FQ7" s="82">
        <v>61.4</v>
      </c>
      <c r="FR7" s="82">
        <v>62.5</v>
      </c>
      <c r="FS7" s="82">
        <v>65</v>
      </c>
      <c r="FT7" s="82">
        <v>65.5</v>
      </c>
      <c r="FU7" s="82">
        <v>65.5</v>
      </c>
      <c r="FV7" s="82">
        <v>66.25</v>
      </c>
      <c r="FW7" s="82">
        <v>66.75</v>
      </c>
      <c r="FX7" s="82">
        <v>67</v>
      </c>
      <c r="FY7" s="82">
        <v>67</v>
      </c>
      <c r="FZ7" s="82">
        <v>67.5</v>
      </c>
      <c r="GA7" s="82">
        <v>68.5</v>
      </c>
      <c r="GB7" s="82">
        <v>70.5</v>
      </c>
      <c r="GC7" s="82">
        <v>71</v>
      </c>
      <c r="GD7" s="82">
        <v>70.5</v>
      </c>
      <c r="GE7" s="82">
        <v>70.25</v>
      </c>
      <c r="GF7" s="82">
        <v>71.099999999999994</v>
      </c>
      <c r="GG7" s="82">
        <v>71.75</v>
      </c>
      <c r="GH7" s="82">
        <v>73</v>
      </c>
      <c r="GI7" s="82">
        <v>73</v>
      </c>
      <c r="GJ7" s="82">
        <v>72.599999999999994</v>
      </c>
      <c r="GK7" s="82">
        <v>72.5</v>
      </c>
      <c r="GL7" s="82">
        <v>71.75</v>
      </c>
      <c r="GM7" s="82">
        <v>69.75</v>
      </c>
      <c r="GN7" s="82">
        <v>68</v>
      </c>
      <c r="GO7" s="82">
        <v>66</v>
      </c>
      <c r="GP7" s="82">
        <v>66.5</v>
      </c>
      <c r="GQ7" s="82">
        <v>65.599999999999994</v>
      </c>
      <c r="GR7" s="82">
        <v>65.25</v>
      </c>
      <c r="GS7" s="82">
        <v>64</v>
      </c>
      <c r="GT7" s="82">
        <v>64</v>
      </c>
      <c r="GU7" s="82">
        <v>64.25</v>
      </c>
      <c r="GV7" s="82">
        <v>65.75</v>
      </c>
      <c r="GW7" s="82">
        <v>66.05</v>
      </c>
      <c r="GX7" s="82">
        <v>66.05</v>
      </c>
      <c r="GY7" s="82">
        <v>65.5</v>
      </c>
      <c r="GZ7" s="82">
        <v>65.5</v>
      </c>
      <c r="HA7" s="82">
        <v>65.849999999999994</v>
      </c>
      <c r="HB7" s="82">
        <v>66.75</v>
      </c>
      <c r="HC7" s="82">
        <v>67</v>
      </c>
      <c r="HD7" s="82">
        <v>67.3</v>
      </c>
      <c r="HE7" s="82">
        <v>67.5</v>
      </c>
      <c r="HF7" s="82">
        <v>67.900000000000006</v>
      </c>
      <c r="HG7" s="82">
        <v>67.650000000000006</v>
      </c>
      <c r="HH7" s="82">
        <v>67.75</v>
      </c>
      <c r="HI7" s="82">
        <v>69.5</v>
      </c>
      <c r="HJ7" s="82">
        <v>69.599999999999994</v>
      </c>
      <c r="HK7" s="82">
        <v>69.5</v>
      </c>
      <c r="HL7" s="82">
        <v>68.34</v>
      </c>
      <c r="HM7" s="82">
        <v>67.95</v>
      </c>
      <c r="HN7" s="82">
        <v>68.75</v>
      </c>
      <c r="HO7" s="82">
        <v>69.25</v>
      </c>
      <c r="HP7" s="82">
        <v>69.3</v>
      </c>
      <c r="HQ7" s="82">
        <v>70.099999999999994</v>
      </c>
      <c r="HR7" s="82">
        <v>69.900000000000006</v>
      </c>
      <c r="HS7" s="82">
        <v>70</v>
      </c>
      <c r="HT7" s="82">
        <v>69.900000000000006</v>
      </c>
      <c r="HU7" s="82">
        <v>70.099999999999994</v>
      </c>
      <c r="HV7" s="82">
        <v>70</v>
      </c>
      <c r="HW7" s="82">
        <v>70.25</v>
      </c>
      <c r="HX7" s="82">
        <v>70.7</v>
      </c>
      <c r="HY7" s="82">
        <v>71.599999999999994</v>
      </c>
      <c r="HZ7" s="82">
        <v>71</v>
      </c>
      <c r="IA7" s="82">
        <v>71</v>
      </c>
      <c r="IB7" s="82">
        <v>69.75</v>
      </c>
      <c r="IC7" s="82">
        <v>70.2</v>
      </c>
      <c r="ID7" s="82">
        <v>70.099999999999994</v>
      </c>
      <c r="IE7" s="82">
        <v>69.75</v>
      </c>
      <c r="IF7" s="82">
        <v>70.05</v>
      </c>
      <c r="IG7" s="82">
        <v>70.5</v>
      </c>
      <c r="IH7" s="82">
        <v>70.849999999999994</v>
      </c>
      <c r="II7" s="82">
        <v>70.599999999999994</v>
      </c>
      <c r="IJ7" s="82">
        <v>70.8</v>
      </c>
      <c r="IK7" s="82">
        <v>71.55</v>
      </c>
      <c r="IL7" s="82">
        <v>72.75</v>
      </c>
      <c r="IM7" s="82">
        <v>73.150000000000006</v>
      </c>
      <c r="IN7" s="82">
        <v>73.5</v>
      </c>
      <c r="IO7" s="82">
        <v>74.849999999999994</v>
      </c>
      <c r="IP7" s="82">
        <v>75.5</v>
      </c>
      <c r="IQ7" s="82">
        <v>75.5</v>
      </c>
      <c r="IR7" s="82">
        <v>75.25</v>
      </c>
      <c r="IS7" s="82">
        <v>70.5</v>
      </c>
      <c r="IT7" s="82">
        <v>69</v>
      </c>
      <c r="IU7" s="82">
        <v>69.25</v>
      </c>
      <c r="IV7" s="82">
        <v>71</v>
      </c>
      <c r="IW7" s="82">
        <v>71.900000000000006</v>
      </c>
      <c r="IX7" s="82">
        <v>71</v>
      </c>
      <c r="IY7" s="82">
        <v>71</v>
      </c>
      <c r="IZ7" s="82">
        <v>71.75</v>
      </c>
      <c r="JA7" s="82">
        <v>70.25</v>
      </c>
      <c r="JB7" s="82">
        <v>69.25</v>
      </c>
      <c r="JC7" s="82">
        <v>68.75</v>
      </c>
      <c r="JD7" s="82">
        <v>68.7</v>
      </c>
      <c r="JE7" s="82">
        <v>69.03</v>
      </c>
      <c r="JF7" s="82">
        <v>69.14</v>
      </c>
      <c r="JG7" s="82">
        <v>69.25</v>
      </c>
      <c r="JH7" s="82">
        <v>68.650000000000006</v>
      </c>
      <c r="JI7" s="82">
        <v>69.150000000000006</v>
      </c>
      <c r="JJ7" s="82">
        <v>69.5</v>
      </c>
      <c r="JK7" s="82">
        <v>69.62</v>
      </c>
      <c r="JL7" s="82">
        <v>69.739999999999995</v>
      </c>
      <c r="JM7" s="82">
        <v>71</v>
      </c>
      <c r="JN7" s="82">
        <v>70</v>
      </c>
      <c r="JO7" s="82">
        <v>70</v>
      </c>
      <c r="JP7" s="82">
        <v>68.849999999999994</v>
      </c>
      <c r="JQ7" s="82">
        <v>69</v>
      </c>
      <c r="JR7" s="82">
        <v>69</v>
      </c>
      <c r="JS7" s="82">
        <v>67.7</v>
      </c>
      <c r="JT7" s="82">
        <v>67.5</v>
      </c>
      <c r="JU7" s="82">
        <v>67.849999999999994</v>
      </c>
      <c r="JV7" s="82">
        <v>67.5</v>
      </c>
      <c r="JW7" s="82">
        <v>67.599999999999994</v>
      </c>
      <c r="JX7" s="82">
        <v>67.7</v>
      </c>
      <c r="JY7" s="82">
        <v>68</v>
      </c>
      <c r="JZ7" s="82">
        <v>68</v>
      </c>
      <c r="KA7" s="82">
        <v>69</v>
      </c>
      <c r="KB7" s="82">
        <v>71</v>
      </c>
      <c r="KC7" s="82">
        <v>70.7</v>
      </c>
      <c r="KD7" s="82">
        <v>70.900000000000006</v>
      </c>
      <c r="KE7" s="82">
        <v>71.25</v>
      </c>
      <c r="KF7" s="82">
        <v>71.45</v>
      </c>
      <c r="KG7" s="82">
        <v>73.849999999999994</v>
      </c>
      <c r="KH7" s="82">
        <v>73.7</v>
      </c>
      <c r="KI7" s="82">
        <v>73.25</v>
      </c>
      <c r="KJ7" s="82">
        <v>73.2</v>
      </c>
      <c r="KK7" s="82">
        <v>73.150000000000006</v>
      </c>
      <c r="KL7" s="82">
        <v>72.7</v>
      </c>
      <c r="KM7" s="82">
        <v>72.45</v>
      </c>
      <c r="KN7" s="82">
        <v>72.400000000000006</v>
      </c>
      <c r="KO7" s="82">
        <v>72.150000000000006</v>
      </c>
      <c r="KP7" s="82">
        <v>71.7</v>
      </c>
      <c r="KQ7" s="82">
        <v>71.45</v>
      </c>
      <c r="KR7" s="82">
        <v>69.75</v>
      </c>
      <c r="KS7" s="82">
        <v>69.25</v>
      </c>
      <c r="KT7" s="82">
        <v>69.25</v>
      </c>
      <c r="KU7" s="82">
        <v>69.25</v>
      </c>
      <c r="KV7" s="82">
        <v>66.5</v>
      </c>
      <c r="KW7" s="82">
        <v>67</v>
      </c>
      <c r="KX7" s="82">
        <v>67.5</v>
      </c>
      <c r="KY7" s="82">
        <v>67.150000000000006</v>
      </c>
      <c r="KZ7" s="82">
        <v>66.5</v>
      </c>
      <c r="LA7" s="82">
        <v>66.62</v>
      </c>
      <c r="LB7" s="82">
        <v>66.75</v>
      </c>
      <c r="LC7" s="82">
        <v>66.25</v>
      </c>
      <c r="LD7" s="82">
        <v>66.05</v>
      </c>
      <c r="LE7" s="82">
        <v>67.25</v>
      </c>
      <c r="LF7" s="82">
        <v>68.7</v>
      </c>
      <c r="LG7" s="82">
        <v>69</v>
      </c>
      <c r="LH7" s="82">
        <v>69.5</v>
      </c>
      <c r="LI7" s="82">
        <v>68.400000000000006</v>
      </c>
      <c r="LJ7" s="82">
        <v>68</v>
      </c>
      <c r="LK7" s="82">
        <v>66</v>
      </c>
      <c r="LL7" s="82">
        <v>65</v>
      </c>
      <c r="LM7" s="82">
        <v>64.5</v>
      </c>
      <c r="LN7" s="82">
        <v>65.2</v>
      </c>
      <c r="LO7" s="82">
        <v>65.400000000000006</v>
      </c>
      <c r="LP7" s="82">
        <v>51</v>
      </c>
      <c r="LQ7" s="82">
        <v>56.25</v>
      </c>
      <c r="LR7" s="82">
        <v>54.85</v>
      </c>
      <c r="LS7" s="82">
        <v>55.4</v>
      </c>
      <c r="LT7" s="82">
        <v>57.5</v>
      </c>
      <c r="LU7" s="82">
        <v>58</v>
      </c>
      <c r="LV7" s="82">
        <v>58.07</v>
      </c>
      <c r="LW7" s="82">
        <v>58.28</v>
      </c>
      <c r="LX7" s="82">
        <v>58.35</v>
      </c>
      <c r="LY7" s="82">
        <v>59</v>
      </c>
      <c r="LZ7" s="82">
        <v>59.3</v>
      </c>
      <c r="MA7" s="82">
        <v>58.5</v>
      </c>
      <c r="MB7" s="82">
        <v>58</v>
      </c>
      <c r="MC7" s="82">
        <v>55</v>
      </c>
      <c r="MD7" s="82">
        <v>54.25</v>
      </c>
      <c r="ME7" s="82">
        <v>54.8</v>
      </c>
      <c r="MF7" s="82">
        <v>52.05</v>
      </c>
      <c r="MG7" s="82">
        <v>55</v>
      </c>
      <c r="MH7" s="82">
        <v>54.87</v>
      </c>
      <c r="MI7" s="82">
        <v>53</v>
      </c>
      <c r="MJ7" s="82">
        <v>54.25</v>
      </c>
      <c r="MK7" s="82">
        <v>55.2</v>
      </c>
      <c r="ML7" s="82">
        <v>55.75</v>
      </c>
      <c r="MM7" s="82">
        <v>55.5</v>
      </c>
      <c r="MN7" s="82">
        <v>56</v>
      </c>
      <c r="MO7" s="82">
        <v>55.95</v>
      </c>
      <c r="MP7" s="82">
        <v>55.9</v>
      </c>
      <c r="MQ7" s="82">
        <v>55.75</v>
      </c>
      <c r="MR7" s="82">
        <v>55.25</v>
      </c>
      <c r="MS7" s="82">
        <v>55.25</v>
      </c>
      <c r="MT7" s="82">
        <v>55.5</v>
      </c>
      <c r="MU7" s="82">
        <v>55.05</v>
      </c>
      <c r="MV7" s="82">
        <v>54.75</v>
      </c>
      <c r="MW7" s="82">
        <v>55</v>
      </c>
      <c r="MX7" s="82">
        <v>54.5</v>
      </c>
      <c r="MY7" s="82">
        <v>54.5</v>
      </c>
      <c r="MZ7" s="82">
        <v>55</v>
      </c>
      <c r="NA7" s="82">
        <v>54.75</v>
      </c>
      <c r="NB7" s="82">
        <v>54.75</v>
      </c>
      <c r="NC7" s="82">
        <v>56</v>
      </c>
      <c r="ND7" s="82">
        <v>54.25</v>
      </c>
      <c r="NE7" s="82">
        <v>53.35</v>
      </c>
      <c r="NF7" s="82">
        <v>50</v>
      </c>
      <c r="NG7" s="82">
        <v>46</v>
      </c>
      <c r="NH7" s="82">
        <v>49</v>
      </c>
      <c r="NI7" s="82">
        <v>47.5</v>
      </c>
      <c r="NJ7" s="82">
        <v>45</v>
      </c>
      <c r="NK7" s="82">
        <v>45.25</v>
      </c>
      <c r="NL7" s="82">
        <v>44.63</v>
      </c>
      <c r="NM7" s="82">
        <v>45.5</v>
      </c>
      <c r="NN7" s="82">
        <v>47.5</v>
      </c>
      <c r="NO7" s="82">
        <v>49</v>
      </c>
      <c r="NP7" s="82">
        <v>49.75</v>
      </c>
      <c r="NQ7" s="82">
        <v>50</v>
      </c>
      <c r="NR7" s="82">
        <v>55.5</v>
      </c>
      <c r="NS7" s="82">
        <v>56</v>
      </c>
      <c r="NT7" s="82">
        <v>54</v>
      </c>
      <c r="NU7" s="82">
        <v>52.75</v>
      </c>
      <c r="NV7" s="82">
        <v>51</v>
      </c>
      <c r="NW7" s="82">
        <v>51</v>
      </c>
      <c r="NX7" s="82">
        <v>52.25</v>
      </c>
      <c r="NY7" s="82">
        <v>52</v>
      </c>
      <c r="NZ7" s="82">
        <v>50</v>
      </c>
      <c r="OA7" s="82">
        <v>50</v>
      </c>
      <c r="OB7" s="82">
        <v>49</v>
      </c>
      <c r="OC7" s="82">
        <v>48</v>
      </c>
      <c r="OD7" s="82">
        <v>48.5</v>
      </c>
      <c r="OE7" s="82">
        <v>51.25</v>
      </c>
      <c r="OF7" s="82">
        <v>50.42</v>
      </c>
      <c r="OG7" s="82">
        <v>50.52</v>
      </c>
      <c r="OH7" s="82">
        <v>50.38</v>
      </c>
      <c r="OI7" s="82">
        <v>50.25</v>
      </c>
      <c r="OJ7" s="82">
        <v>51.08</v>
      </c>
      <c r="OK7" s="82">
        <v>51.08</v>
      </c>
      <c r="OL7" s="82">
        <v>51.83</v>
      </c>
      <c r="OM7" s="82">
        <v>51.58</v>
      </c>
      <c r="ON7" s="82">
        <v>52.25</v>
      </c>
      <c r="OO7" s="82">
        <v>52.63</v>
      </c>
      <c r="OP7" s="82">
        <v>53.07</v>
      </c>
      <c r="OQ7" s="82">
        <v>53.21</v>
      </c>
      <c r="OR7" s="82">
        <v>52.79</v>
      </c>
      <c r="OS7" s="82">
        <v>53.67</v>
      </c>
      <c r="OT7" s="82">
        <v>54.25</v>
      </c>
      <c r="OU7" s="82">
        <v>54.5</v>
      </c>
      <c r="OV7" s="82">
        <v>53.58</v>
      </c>
      <c r="OW7" s="82">
        <v>53.08</v>
      </c>
      <c r="OX7" s="82">
        <v>52.3</v>
      </c>
      <c r="OY7" s="82">
        <v>51.3</v>
      </c>
      <c r="OZ7" s="82">
        <v>51</v>
      </c>
      <c r="PA7" s="82">
        <v>50.58</v>
      </c>
      <c r="PB7" s="82">
        <v>50.83</v>
      </c>
      <c r="PC7" s="82">
        <v>51</v>
      </c>
      <c r="PD7" s="82">
        <v>52.17</v>
      </c>
      <c r="PE7" s="82">
        <v>52</v>
      </c>
      <c r="PF7" s="82">
        <v>52.42</v>
      </c>
      <c r="PG7" s="82">
        <v>53.42</v>
      </c>
      <c r="PH7" s="82">
        <v>54.33</v>
      </c>
      <c r="PI7" s="82">
        <v>53.38</v>
      </c>
      <c r="PJ7" s="82">
        <v>53.67</v>
      </c>
      <c r="PK7" s="82">
        <v>53.45</v>
      </c>
      <c r="PL7" s="82">
        <v>53.9</v>
      </c>
      <c r="PM7" s="82">
        <v>53.8</v>
      </c>
      <c r="PN7" s="82">
        <v>54</v>
      </c>
      <c r="PO7" s="82">
        <v>53.42</v>
      </c>
      <c r="PP7" s="82">
        <v>53.17</v>
      </c>
      <c r="PQ7" s="82">
        <v>53.33</v>
      </c>
      <c r="PR7" s="82">
        <v>54.67</v>
      </c>
      <c r="PS7" s="82">
        <v>60.08</v>
      </c>
      <c r="PT7" s="82">
        <v>60.03</v>
      </c>
      <c r="PU7" s="82">
        <v>60.08</v>
      </c>
      <c r="PV7" s="82">
        <v>60.29</v>
      </c>
      <c r="PW7" s="82">
        <v>61</v>
      </c>
      <c r="PX7" s="82">
        <v>60.92</v>
      </c>
      <c r="PY7" s="82">
        <v>61.33</v>
      </c>
      <c r="PZ7" s="82">
        <v>62</v>
      </c>
      <c r="QA7" s="82">
        <v>62.08</v>
      </c>
      <c r="QB7" s="82">
        <v>61.25</v>
      </c>
      <c r="QC7" s="82">
        <v>61.75</v>
      </c>
      <c r="QD7" s="82">
        <v>61.83</v>
      </c>
      <c r="QE7" s="82">
        <v>61.25</v>
      </c>
      <c r="QF7" s="82">
        <v>61.72</v>
      </c>
      <c r="QG7" s="82">
        <v>61.83</v>
      </c>
      <c r="QH7" s="82">
        <v>61.8</v>
      </c>
      <c r="QI7" s="82">
        <v>61.49</v>
      </c>
      <c r="QJ7" s="82">
        <v>61.5</v>
      </c>
      <c r="QK7" s="82">
        <v>61.33</v>
      </c>
      <c r="QL7" s="82">
        <v>61.18</v>
      </c>
      <c r="QM7" s="82">
        <v>61.13</v>
      </c>
      <c r="QN7" s="82">
        <v>61.5</v>
      </c>
      <c r="QO7" s="82">
        <v>61.92</v>
      </c>
      <c r="QP7" s="82">
        <v>61.45</v>
      </c>
      <c r="QQ7" s="82">
        <v>61.78</v>
      </c>
      <c r="QR7" s="82">
        <v>61.83</v>
      </c>
      <c r="QS7" s="82">
        <v>62.23</v>
      </c>
      <c r="QT7" s="82">
        <v>62.4</v>
      </c>
      <c r="QU7" s="82">
        <v>62.17</v>
      </c>
      <c r="QV7" s="82">
        <v>62.43</v>
      </c>
      <c r="QW7" s="82">
        <v>62.84</v>
      </c>
      <c r="QX7" s="82">
        <v>63.1</v>
      </c>
      <c r="QY7" s="82">
        <v>63.15</v>
      </c>
      <c r="QZ7" s="82">
        <v>62.78</v>
      </c>
      <c r="RA7" s="82">
        <v>62.49</v>
      </c>
      <c r="RB7" s="82">
        <v>62.48</v>
      </c>
      <c r="RC7" s="82">
        <v>62.63</v>
      </c>
      <c r="RD7" s="82">
        <v>62.96</v>
      </c>
      <c r="RE7" s="82">
        <v>62.91</v>
      </c>
      <c r="RF7" s="82">
        <v>62.91</v>
      </c>
      <c r="RG7" s="82">
        <v>62.71</v>
      </c>
      <c r="RH7" s="82">
        <v>63.13</v>
      </c>
      <c r="RI7" s="82">
        <v>62.91</v>
      </c>
      <c r="RJ7" s="82">
        <v>62.82</v>
      </c>
      <c r="RK7" s="82">
        <v>63.04</v>
      </c>
      <c r="RL7" s="82">
        <v>62.9</v>
      </c>
      <c r="RM7" s="82">
        <v>62.93</v>
      </c>
      <c r="RN7" s="82">
        <v>63.01</v>
      </c>
      <c r="RO7" s="82">
        <v>62.93</v>
      </c>
      <c r="RP7" s="82">
        <v>63.15</v>
      </c>
      <c r="RQ7" s="82">
        <v>63.24</v>
      </c>
      <c r="RR7" s="82">
        <v>63.36</v>
      </c>
      <c r="RS7" s="82">
        <v>63.29</v>
      </c>
      <c r="RT7" s="82">
        <v>63.7</v>
      </c>
      <c r="RU7" s="82">
        <v>63.74</v>
      </c>
      <c r="RV7" s="82">
        <v>63.77</v>
      </c>
      <c r="RW7" s="82">
        <v>63.8</v>
      </c>
      <c r="RX7" s="82">
        <v>63.76</v>
      </c>
      <c r="RY7" s="82">
        <v>63.75</v>
      </c>
      <c r="RZ7" s="82">
        <v>63.87</v>
      </c>
      <c r="SA7" s="82">
        <v>63.78</v>
      </c>
      <c r="SB7" s="82">
        <v>63.84</v>
      </c>
      <c r="SC7" s="82">
        <v>63.85</v>
      </c>
      <c r="SD7" s="82">
        <v>63.87</v>
      </c>
      <c r="SE7" s="82">
        <v>63.88</v>
      </c>
      <c r="SF7" s="82">
        <v>63.9</v>
      </c>
      <c r="SG7" s="82">
        <v>63.9</v>
      </c>
      <c r="SH7" s="82">
        <v>63.92</v>
      </c>
      <c r="SI7" s="82">
        <v>63.97</v>
      </c>
      <c r="SJ7" s="82">
        <v>64.010000000000005</v>
      </c>
      <c r="SK7" s="82">
        <v>64.02</v>
      </c>
      <c r="SL7" s="82">
        <v>64.010000000000005</v>
      </c>
      <c r="SM7" s="82">
        <v>64.03</v>
      </c>
      <c r="SN7" s="82">
        <v>64.03</v>
      </c>
      <c r="SO7" s="82">
        <v>63.97</v>
      </c>
      <c r="SP7" s="82">
        <v>63.12</v>
      </c>
      <c r="SQ7" s="82">
        <v>62</v>
      </c>
      <c r="SR7" s="82">
        <v>59.92</v>
      </c>
      <c r="SS7" s="82">
        <v>59.04</v>
      </c>
      <c r="ST7" s="82">
        <v>60</v>
      </c>
      <c r="SU7" s="82">
        <v>62.67</v>
      </c>
      <c r="SV7" s="82">
        <v>62.95</v>
      </c>
      <c r="SW7" s="82">
        <v>63.1</v>
      </c>
      <c r="SX7" s="82">
        <v>62.04</v>
      </c>
      <c r="SY7" s="82">
        <v>61.08</v>
      </c>
      <c r="SZ7" s="82">
        <v>61.36</v>
      </c>
      <c r="TA7" s="82">
        <v>63.83</v>
      </c>
      <c r="TB7" s="82">
        <v>64.73</v>
      </c>
      <c r="TC7" s="82">
        <v>64.209999999999994</v>
      </c>
      <c r="TD7" s="82">
        <v>63.92</v>
      </c>
      <c r="TE7" s="82">
        <v>63.31</v>
      </c>
      <c r="TF7" s="82">
        <v>63.45</v>
      </c>
      <c r="TG7" s="82">
        <v>63.68</v>
      </c>
      <c r="TH7" s="82">
        <v>63.96</v>
      </c>
      <c r="TI7" s="82">
        <v>63.54</v>
      </c>
      <c r="TJ7" s="82">
        <v>63.93</v>
      </c>
      <c r="TK7" s="82">
        <v>63.5</v>
      </c>
      <c r="TL7" s="82">
        <v>63.45</v>
      </c>
      <c r="TM7" s="82">
        <v>63.13</v>
      </c>
      <c r="TN7" s="82">
        <v>63.17</v>
      </c>
      <c r="TO7" s="82">
        <v>63.23</v>
      </c>
      <c r="TP7" s="82">
        <v>63.1</v>
      </c>
      <c r="TQ7" s="82">
        <v>63.13</v>
      </c>
      <c r="TR7" s="82">
        <v>63.04</v>
      </c>
      <c r="TS7" s="82">
        <v>62.83</v>
      </c>
      <c r="TT7" s="82">
        <v>62.89</v>
      </c>
      <c r="TU7" s="82">
        <v>62.66</v>
      </c>
      <c r="TV7" s="82">
        <v>63.33</v>
      </c>
      <c r="TW7" s="82">
        <v>63.28</v>
      </c>
      <c r="TX7" s="82">
        <v>63.01</v>
      </c>
      <c r="TY7" s="82">
        <v>63.08</v>
      </c>
      <c r="TZ7" s="82">
        <v>63.23</v>
      </c>
      <c r="UA7" s="82">
        <v>63.22</v>
      </c>
      <c r="UB7" s="82">
        <v>63.01</v>
      </c>
      <c r="UC7" s="82">
        <v>62.75</v>
      </c>
      <c r="UD7" s="82">
        <v>62.55</v>
      </c>
      <c r="UE7" s="82">
        <v>62.2</v>
      </c>
      <c r="UF7" s="82">
        <v>61.71</v>
      </c>
      <c r="UG7" s="82">
        <v>61.82</v>
      </c>
      <c r="UH7" s="82">
        <v>61.63</v>
      </c>
      <c r="UI7" s="82">
        <v>60.83</v>
      </c>
      <c r="UJ7" s="82">
        <v>60</v>
      </c>
      <c r="UK7" s="82">
        <v>59.4</v>
      </c>
      <c r="UL7" s="82">
        <v>59.38</v>
      </c>
      <c r="UM7" s="82">
        <v>59.5</v>
      </c>
      <c r="UN7" s="82">
        <v>59.5</v>
      </c>
      <c r="UO7" s="82">
        <v>59</v>
      </c>
      <c r="UP7" s="82">
        <v>58.5</v>
      </c>
      <c r="UQ7" s="82">
        <v>56.25</v>
      </c>
      <c r="UR7" s="82">
        <v>58</v>
      </c>
      <c r="US7" s="82">
        <v>58.75</v>
      </c>
      <c r="UT7" s="82">
        <v>57</v>
      </c>
      <c r="UU7" s="82">
        <v>57</v>
      </c>
      <c r="UV7" s="82">
        <v>56.48</v>
      </c>
      <c r="UW7" s="82">
        <v>55</v>
      </c>
      <c r="UX7" s="82">
        <v>55</v>
      </c>
      <c r="UY7" s="82">
        <v>54.85</v>
      </c>
      <c r="UZ7" s="82">
        <v>54.5</v>
      </c>
      <c r="VA7" s="82">
        <v>54.5</v>
      </c>
      <c r="VB7" s="82">
        <v>54</v>
      </c>
      <c r="VC7" s="82">
        <v>53</v>
      </c>
      <c r="VD7" s="82">
        <v>50</v>
      </c>
      <c r="VE7" s="82">
        <v>49.75</v>
      </c>
      <c r="VF7" s="82">
        <v>50</v>
      </c>
      <c r="VG7" s="82">
        <v>51.5</v>
      </c>
      <c r="VH7" s="82">
        <v>48</v>
      </c>
      <c r="VI7" s="82">
        <v>47.5</v>
      </c>
      <c r="VJ7" s="82">
        <v>48</v>
      </c>
      <c r="VK7" s="82"/>
      <c r="VL7" s="82"/>
      <c r="VM7" s="82"/>
      <c r="VN7" s="82"/>
      <c r="VO7" s="82"/>
      <c r="VP7" s="82"/>
      <c r="VQ7" s="82"/>
      <c r="VR7" s="82"/>
      <c r="VS7" s="82"/>
      <c r="VT7" s="82"/>
      <c r="VU7" s="82"/>
      <c r="VV7" s="82"/>
      <c r="VW7" s="82"/>
      <c r="VX7" s="82"/>
      <c r="VY7" s="82"/>
      <c r="VZ7" s="82"/>
      <c r="WA7" s="82"/>
      <c r="WB7" s="82"/>
      <c r="WC7" s="82"/>
      <c r="WD7" s="82"/>
      <c r="WE7" s="82"/>
      <c r="WF7" s="82"/>
      <c r="WG7" s="82"/>
      <c r="WH7" s="82"/>
      <c r="WI7" s="82"/>
      <c r="WJ7" s="82"/>
      <c r="WK7" s="82"/>
      <c r="WL7" s="82"/>
      <c r="WM7" s="82"/>
      <c r="WN7" s="82"/>
      <c r="WO7" s="82"/>
      <c r="WP7" s="82"/>
      <c r="WQ7" s="82"/>
      <c r="WR7" s="82"/>
      <c r="WS7" s="82"/>
      <c r="WT7" s="82"/>
      <c r="WU7" s="82"/>
      <c r="WV7" s="82"/>
      <c r="WW7" s="82"/>
      <c r="WX7" s="82"/>
      <c r="WY7" s="82"/>
      <c r="WZ7" s="82"/>
      <c r="XA7" s="82"/>
      <c r="XB7" s="82"/>
      <c r="XC7" s="82"/>
      <c r="XD7" s="82"/>
      <c r="XE7" s="82"/>
      <c r="XF7" s="82"/>
      <c r="XG7" s="82"/>
      <c r="XH7" s="82"/>
      <c r="XI7" s="82"/>
      <c r="XJ7" s="82"/>
      <c r="XK7" s="82"/>
      <c r="XL7" s="82"/>
      <c r="XM7" s="82"/>
      <c r="XN7" s="82"/>
      <c r="XO7" s="82"/>
      <c r="XP7" s="82"/>
      <c r="XQ7" s="82"/>
      <c r="XR7" s="82"/>
      <c r="XS7" s="82"/>
      <c r="XT7" s="82"/>
      <c r="XU7" s="82"/>
      <c r="XV7" s="82"/>
    </row>
    <row r="8" spans="1:646">
      <c r="I8" s="82" t="s">
        <v>200</v>
      </c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  <c r="GL8" s="82"/>
      <c r="GM8" s="82"/>
      <c r="GN8" s="82"/>
      <c r="GO8" s="82"/>
      <c r="GP8" s="82"/>
      <c r="GQ8" s="82"/>
      <c r="GR8" s="82"/>
      <c r="GS8" s="82"/>
      <c r="GT8" s="82"/>
      <c r="GU8" s="82"/>
      <c r="GV8" s="82"/>
      <c r="GW8" s="82"/>
      <c r="GX8" s="82"/>
      <c r="GY8" s="82"/>
      <c r="GZ8" s="82"/>
      <c r="HA8" s="82"/>
      <c r="HB8" s="82"/>
      <c r="HC8" s="82"/>
      <c r="HD8" s="82"/>
      <c r="HE8" s="82"/>
      <c r="HF8" s="82"/>
      <c r="HG8" s="82"/>
      <c r="HH8" s="82"/>
      <c r="HI8" s="82"/>
      <c r="HJ8" s="82"/>
      <c r="HK8" s="82"/>
      <c r="HL8" s="82"/>
      <c r="HM8" s="82"/>
      <c r="HN8" s="82"/>
      <c r="HO8" s="82"/>
      <c r="HP8" s="82"/>
      <c r="HQ8" s="82"/>
      <c r="HR8" s="82"/>
      <c r="HS8" s="82"/>
      <c r="HT8" s="82"/>
      <c r="HU8" s="82"/>
      <c r="HV8" s="82"/>
      <c r="HW8" s="82"/>
      <c r="HX8" s="82"/>
      <c r="HY8" s="82"/>
      <c r="HZ8" s="82"/>
      <c r="IA8" s="82"/>
      <c r="IB8" s="82"/>
      <c r="IC8" s="82"/>
      <c r="ID8" s="82"/>
      <c r="IE8" s="82"/>
      <c r="IF8" s="82"/>
      <c r="IG8" s="82"/>
      <c r="IH8" s="82"/>
      <c r="II8" s="82"/>
      <c r="IJ8" s="82"/>
      <c r="IK8" s="82"/>
      <c r="IL8" s="82"/>
      <c r="IM8" s="82"/>
      <c r="IN8" s="82"/>
      <c r="IO8" s="82"/>
      <c r="IP8" s="82"/>
      <c r="IQ8" s="82"/>
      <c r="IR8" s="82"/>
      <c r="IS8" s="82"/>
      <c r="IT8" s="82"/>
      <c r="IU8" s="82"/>
      <c r="IV8" s="82"/>
      <c r="IW8" s="82"/>
      <c r="IX8" s="82"/>
      <c r="IY8" s="82"/>
      <c r="IZ8" s="82"/>
      <c r="JA8" s="82"/>
      <c r="JB8" s="82"/>
      <c r="JC8" s="82"/>
      <c r="JD8" s="82"/>
      <c r="JE8" s="82"/>
      <c r="JF8" s="82"/>
      <c r="JG8" s="82"/>
      <c r="JH8" s="82"/>
      <c r="JI8" s="82"/>
      <c r="JJ8" s="82"/>
      <c r="JK8" s="82"/>
      <c r="JL8" s="82"/>
      <c r="JM8" s="82"/>
      <c r="JN8" s="82"/>
      <c r="JO8" s="82"/>
      <c r="JP8" s="82"/>
      <c r="JQ8" s="82"/>
      <c r="JR8" s="82"/>
      <c r="JS8" s="82"/>
      <c r="JT8" s="82"/>
      <c r="JU8" s="82"/>
      <c r="JV8" s="82"/>
      <c r="JW8" s="82"/>
      <c r="JX8" s="82"/>
      <c r="JY8" s="82"/>
      <c r="JZ8" s="82"/>
      <c r="KA8" s="82"/>
      <c r="KB8" s="82"/>
      <c r="KC8" s="82"/>
      <c r="KD8" s="82"/>
      <c r="KE8" s="82"/>
      <c r="KF8" s="82"/>
      <c r="KG8" s="82"/>
      <c r="KH8" s="82"/>
      <c r="KI8" s="82"/>
      <c r="KJ8" s="82"/>
      <c r="KK8" s="82"/>
      <c r="KL8" s="82"/>
      <c r="KM8" s="82"/>
      <c r="KN8" s="82"/>
      <c r="KO8" s="82"/>
      <c r="KP8" s="82"/>
      <c r="KQ8" s="82"/>
      <c r="KR8" s="82"/>
      <c r="KS8" s="82"/>
      <c r="KT8" s="82"/>
      <c r="KU8" s="82"/>
      <c r="KV8" s="82"/>
      <c r="KW8" s="82"/>
      <c r="KX8" s="82"/>
      <c r="KY8" s="82"/>
      <c r="KZ8" s="82"/>
      <c r="LA8" s="82"/>
      <c r="LB8" s="82"/>
      <c r="LC8" s="82"/>
      <c r="LD8" s="82"/>
      <c r="LE8" s="82"/>
      <c r="LF8" s="82"/>
      <c r="LG8" s="82"/>
      <c r="LH8" s="82"/>
      <c r="LI8" s="82"/>
      <c r="LJ8" s="82"/>
      <c r="LK8" s="82"/>
      <c r="LL8" s="82"/>
      <c r="LM8" s="82"/>
      <c r="LN8" s="82"/>
      <c r="LO8" s="82"/>
      <c r="LP8" s="82">
        <v>64</v>
      </c>
      <c r="LQ8" s="82"/>
      <c r="LR8" s="82"/>
      <c r="LS8" s="82"/>
      <c r="LT8" s="82"/>
      <c r="LU8" s="82"/>
      <c r="LV8" s="82"/>
      <c r="LW8" s="82"/>
      <c r="LX8" s="82"/>
      <c r="LY8" s="82"/>
      <c r="LZ8" s="82"/>
      <c r="MA8" s="82"/>
      <c r="MB8" s="82"/>
      <c r="MC8" s="82"/>
      <c r="MD8" s="82"/>
      <c r="ME8" s="82"/>
      <c r="MF8" s="82"/>
      <c r="MG8" s="82"/>
      <c r="MH8" s="82"/>
      <c r="MI8" s="82"/>
      <c r="MJ8" s="82"/>
      <c r="MK8" s="82"/>
      <c r="ML8" s="82"/>
      <c r="MM8" s="82"/>
      <c r="MN8" s="82"/>
      <c r="MO8" s="82"/>
      <c r="MP8" s="82"/>
      <c r="MQ8" s="82"/>
      <c r="MR8" s="82"/>
      <c r="MS8" s="82"/>
      <c r="MT8" s="82"/>
      <c r="MU8" s="82"/>
      <c r="MV8" s="82"/>
      <c r="MW8" s="82"/>
      <c r="MX8" s="82"/>
      <c r="MY8" s="82"/>
      <c r="MZ8" s="82"/>
      <c r="NA8" s="82"/>
      <c r="NB8" s="82"/>
      <c r="NC8" s="82"/>
      <c r="ND8" s="82"/>
      <c r="NE8" s="82"/>
      <c r="NF8" s="82"/>
      <c r="NG8" s="82"/>
      <c r="NH8" s="82"/>
      <c r="NI8" s="82"/>
      <c r="NJ8" s="82"/>
      <c r="NK8" s="82"/>
      <c r="NL8" s="82"/>
      <c r="NM8" s="82"/>
      <c r="NN8" s="82"/>
      <c r="NO8" s="82"/>
      <c r="NP8" s="82"/>
      <c r="NQ8" s="82"/>
      <c r="NR8" s="82"/>
      <c r="NS8" s="82"/>
      <c r="NT8" s="82"/>
      <c r="NU8" s="82"/>
      <c r="NV8" s="82"/>
      <c r="NW8" s="82"/>
      <c r="NX8" s="82"/>
      <c r="NY8" s="82"/>
      <c r="NZ8" s="82"/>
      <c r="OA8" s="82"/>
      <c r="OB8" s="82"/>
      <c r="OC8" s="82"/>
      <c r="OD8" s="82"/>
      <c r="OE8" s="82"/>
      <c r="OF8" s="82"/>
      <c r="OG8" s="82"/>
      <c r="OH8" s="82"/>
      <c r="OI8" s="82"/>
      <c r="OJ8" s="82"/>
      <c r="OK8" s="82"/>
      <c r="OL8" s="82"/>
      <c r="OM8" s="82"/>
      <c r="ON8" s="82"/>
      <c r="OO8" s="82"/>
      <c r="OP8" s="82"/>
      <c r="OQ8" s="82"/>
      <c r="OR8" s="82"/>
      <c r="OS8" s="82"/>
      <c r="OT8" s="82"/>
      <c r="OU8" s="82"/>
      <c r="OV8" s="82"/>
      <c r="OW8" s="82"/>
      <c r="OX8" s="82"/>
      <c r="OY8" s="82"/>
      <c r="OZ8" s="82"/>
      <c r="PA8" s="82"/>
      <c r="PB8" s="82"/>
      <c r="PC8" s="82"/>
      <c r="PD8" s="82"/>
      <c r="PE8" s="82"/>
      <c r="PF8" s="82"/>
      <c r="PG8" s="82"/>
      <c r="PH8" s="82"/>
      <c r="PI8" s="82"/>
      <c r="PJ8" s="82"/>
      <c r="PK8" s="82"/>
      <c r="PL8" s="82"/>
      <c r="PM8" s="82"/>
      <c r="PN8" s="82"/>
      <c r="PO8" s="82"/>
      <c r="PP8" s="82"/>
      <c r="PQ8" s="82"/>
      <c r="PR8" s="82"/>
      <c r="PS8" s="82"/>
      <c r="PT8" s="82"/>
      <c r="PU8" s="82"/>
      <c r="PV8" s="82"/>
      <c r="PW8" s="82"/>
      <c r="PX8" s="82"/>
      <c r="PY8" s="82"/>
      <c r="PZ8" s="82"/>
      <c r="QA8" s="82"/>
      <c r="QB8" s="82"/>
      <c r="QC8" s="82"/>
      <c r="QD8" s="82"/>
      <c r="QE8" s="82"/>
      <c r="QF8" s="82"/>
      <c r="QG8" s="82"/>
      <c r="QH8" s="82"/>
      <c r="QI8" s="82"/>
      <c r="QJ8" s="82"/>
      <c r="QK8" s="82"/>
      <c r="QL8" s="82"/>
      <c r="QM8" s="82"/>
      <c r="QN8" s="82"/>
      <c r="QO8" s="82"/>
      <c r="QP8" s="82"/>
      <c r="QQ8" s="82"/>
      <c r="QR8" s="82"/>
      <c r="QS8" s="82"/>
      <c r="QT8" s="82"/>
      <c r="QU8" s="82"/>
      <c r="QV8" s="82"/>
      <c r="QW8" s="82"/>
      <c r="QX8" s="82"/>
      <c r="QY8" s="82"/>
      <c r="QZ8" s="82"/>
      <c r="RA8" s="82"/>
      <c r="RB8" s="82"/>
      <c r="RC8" s="82"/>
      <c r="RD8" s="82"/>
      <c r="RE8" s="82"/>
      <c r="RF8" s="82"/>
      <c r="RG8" s="82"/>
      <c r="RH8" s="82"/>
      <c r="RI8" s="82"/>
      <c r="RJ8" s="82"/>
      <c r="RK8" s="82"/>
      <c r="RL8" s="82"/>
      <c r="RM8" s="82"/>
      <c r="RN8" s="82"/>
      <c r="RO8" s="82"/>
      <c r="RP8" s="82"/>
      <c r="RQ8" s="82"/>
      <c r="RR8" s="82"/>
      <c r="RS8" s="82"/>
      <c r="RT8" s="82"/>
      <c r="RU8" s="82"/>
      <c r="RV8" s="82"/>
      <c r="RW8" s="82"/>
      <c r="RX8" s="82"/>
      <c r="RY8" s="82"/>
      <c r="RZ8" s="82"/>
      <c r="SA8" s="82"/>
      <c r="SB8" s="82"/>
      <c r="SC8" s="82"/>
      <c r="SD8" s="82"/>
      <c r="SE8" s="82"/>
      <c r="SF8" s="82"/>
      <c r="SG8" s="82"/>
      <c r="SH8" s="82"/>
      <c r="SI8" s="82"/>
      <c r="SJ8" s="82"/>
      <c r="SK8" s="82"/>
      <c r="SL8" s="82"/>
      <c r="SM8" s="82"/>
      <c r="SN8" s="82">
        <v>64</v>
      </c>
      <c r="SO8" s="82"/>
      <c r="SP8" s="82"/>
      <c r="SQ8" s="82"/>
      <c r="SR8" s="82"/>
      <c r="SS8" s="82"/>
      <c r="ST8" s="82"/>
      <c r="SU8" s="82"/>
      <c r="SV8" s="82"/>
      <c r="SW8" s="82"/>
      <c r="SX8" s="82"/>
      <c r="SY8" s="82"/>
      <c r="SZ8" s="82"/>
      <c r="TA8" s="82"/>
      <c r="TB8" s="82"/>
      <c r="TC8" s="82"/>
      <c r="TD8" s="82"/>
      <c r="TE8" s="82"/>
      <c r="TF8" s="82"/>
      <c r="TG8" s="82"/>
      <c r="TH8" s="82"/>
      <c r="TI8" s="82"/>
      <c r="TJ8" s="82"/>
      <c r="TK8" s="82"/>
      <c r="TL8" s="82"/>
      <c r="TM8" s="82"/>
      <c r="TN8" s="82"/>
      <c r="TO8" s="82"/>
      <c r="TP8" s="82"/>
      <c r="TQ8" s="82"/>
      <c r="TR8" s="82"/>
      <c r="TS8" s="82"/>
      <c r="TT8" s="82"/>
      <c r="TU8" s="82"/>
      <c r="TV8" s="82"/>
      <c r="TW8" s="82"/>
      <c r="TX8" s="82"/>
      <c r="TY8" s="82"/>
      <c r="TZ8" s="82"/>
      <c r="UA8" s="82"/>
      <c r="UB8" s="82"/>
      <c r="UC8" s="82"/>
      <c r="UD8" s="82"/>
      <c r="UE8" s="82"/>
      <c r="UF8" s="82"/>
      <c r="UG8" s="82"/>
      <c r="UH8" s="82"/>
      <c r="UI8" s="82"/>
      <c r="UJ8" s="82"/>
      <c r="UK8" s="82"/>
      <c r="UL8" s="82"/>
      <c r="UM8" s="82"/>
      <c r="UN8" s="82"/>
      <c r="UO8" s="82"/>
      <c r="UP8" s="82"/>
      <c r="UQ8" s="82"/>
      <c r="UR8" s="82"/>
      <c r="US8" s="82"/>
      <c r="UT8" s="82"/>
      <c r="UU8" s="82"/>
      <c r="UV8" s="82"/>
      <c r="UW8" s="82"/>
      <c r="UX8" s="82"/>
      <c r="UY8" s="82"/>
      <c r="UZ8" s="82"/>
      <c r="VA8" s="82"/>
      <c r="VB8" s="82"/>
      <c r="VC8" s="82"/>
      <c r="VD8" s="82"/>
      <c r="VE8" s="82"/>
      <c r="VF8" s="82"/>
      <c r="VG8" s="82"/>
      <c r="VH8" s="82"/>
      <c r="VI8" s="82"/>
      <c r="VJ8" s="82"/>
      <c r="VK8" s="82"/>
      <c r="VL8" s="82"/>
      <c r="VM8" s="82"/>
      <c r="VN8" s="82"/>
      <c r="VO8" s="82"/>
      <c r="VP8" s="82"/>
      <c r="VQ8" s="82"/>
      <c r="VR8" s="82"/>
      <c r="VS8" s="82"/>
      <c r="VT8" s="82"/>
      <c r="VU8" s="82"/>
      <c r="VV8" s="82"/>
      <c r="VW8" s="82"/>
      <c r="VX8" s="82"/>
      <c r="VY8" s="82"/>
      <c r="VZ8" s="82"/>
      <c r="WA8" s="82"/>
      <c r="WB8" s="82"/>
      <c r="WC8" s="82"/>
      <c r="WD8" s="82"/>
      <c r="WE8" s="82"/>
      <c r="WF8" s="82"/>
      <c r="WG8" s="82"/>
      <c r="WH8" s="82"/>
      <c r="WI8" s="82"/>
      <c r="WJ8" s="82"/>
      <c r="WK8" s="82"/>
      <c r="WL8" s="82"/>
      <c r="WM8" s="82"/>
      <c r="WN8" s="82"/>
      <c r="WO8" s="82"/>
      <c r="WP8" s="82"/>
      <c r="WQ8" s="82"/>
      <c r="WR8" s="82"/>
      <c r="WS8" s="82"/>
      <c r="WT8" s="82"/>
      <c r="WU8" s="82"/>
      <c r="WV8" s="82"/>
      <c r="WW8" s="82"/>
      <c r="WX8" s="82"/>
      <c r="WY8" s="82"/>
      <c r="WZ8" s="82"/>
      <c r="XA8" s="82"/>
      <c r="XB8" s="82"/>
      <c r="XC8" s="82"/>
      <c r="XD8" s="82"/>
      <c r="XE8" s="82"/>
      <c r="XF8" s="82"/>
      <c r="XG8" s="82"/>
      <c r="XH8" s="82"/>
      <c r="XI8" s="82"/>
      <c r="XJ8" s="82"/>
      <c r="XK8" s="82"/>
      <c r="XL8" s="82"/>
      <c r="XM8" s="82"/>
      <c r="XN8" s="82"/>
      <c r="XO8" s="82"/>
      <c r="XP8" s="82"/>
      <c r="XQ8" s="82"/>
      <c r="XR8" s="82"/>
      <c r="XS8" s="82"/>
      <c r="XT8" s="82"/>
      <c r="XU8" s="82"/>
      <c r="XV8" s="82"/>
    </row>
    <row r="16" spans="1:646">
      <c r="J16" s="84"/>
    </row>
    <row r="17" spans="10:14">
      <c r="J17" s="84"/>
      <c r="M17" s="82"/>
      <c r="N17" s="82"/>
    </row>
    <row r="18" spans="10:14">
      <c r="J18" s="84"/>
      <c r="M18" s="82"/>
      <c r="N18" s="82"/>
    </row>
    <row r="19" spans="10:14">
      <c r="J19" s="84"/>
    </row>
    <row r="20" spans="10:14">
      <c r="J20" s="84"/>
    </row>
    <row r="21" spans="10:14">
      <c r="J21" s="84"/>
    </row>
    <row r="22" spans="10:14">
      <c r="J22" s="84"/>
    </row>
    <row r="23" spans="10:14">
      <c r="J23" s="84"/>
    </row>
    <row r="24" spans="10:14">
      <c r="J24" s="84"/>
    </row>
    <row r="25" spans="10:14">
      <c r="J25" s="84"/>
    </row>
    <row r="26" spans="10:14">
      <c r="J26" s="84"/>
    </row>
    <row r="27" spans="10:14">
      <c r="J27" s="84"/>
    </row>
    <row r="28" spans="10:14">
      <c r="J28" s="84"/>
    </row>
    <row r="29" spans="10:14">
      <c r="J29" s="84"/>
    </row>
    <row r="30" spans="10:14">
      <c r="J30" s="84"/>
    </row>
    <row r="31" spans="10:14">
      <c r="J31" s="84"/>
    </row>
    <row r="32" spans="10:14">
      <c r="J32" s="84"/>
    </row>
    <row r="33" spans="10:10">
      <c r="J33" s="84"/>
    </row>
    <row r="34" spans="10:10">
      <c r="J34" s="84"/>
    </row>
    <row r="35" spans="10:10">
      <c r="J35" s="84"/>
    </row>
    <row r="36" spans="10:10">
      <c r="J36" s="84"/>
    </row>
    <row r="37" spans="10:10">
      <c r="J37" s="84"/>
    </row>
    <row r="38" spans="10:10">
      <c r="J38" s="84"/>
    </row>
    <row r="39" spans="10:10">
      <c r="J39" s="84"/>
    </row>
    <row r="40" spans="10:10">
      <c r="J40" s="84"/>
    </row>
    <row r="41" spans="10:10">
      <c r="J41" s="84"/>
    </row>
    <row r="42" spans="10:10">
      <c r="J42" s="84"/>
    </row>
    <row r="43" spans="10:10">
      <c r="J43" s="84"/>
    </row>
    <row r="44" spans="10:10">
      <c r="J44" s="84"/>
    </row>
    <row r="45" spans="10:10">
      <c r="J45" s="84"/>
    </row>
    <row r="46" spans="10:10">
      <c r="J46" s="84"/>
    </row>
    <row r="47" spans="10:10">
      <c r="J47" s="84"/>
    </row>
    <row r="48" spans="10:10">
      <c r="J48" s="84"/>
    </row>
    <row r="49" spans="10:10">
      <c r="J49" s="84"/>
    </row>
    <row r="50" spans="10:10">
      <c r="J50" s="84"/>
    </row>
    <row r="51" spans="10:10">
      <c r="J51" s="84"/>
    </row>
    <row r="52" spans="10:10">
      <c r="J52" s="84"/>
    </row>
    <row r="53" spans="10:10">
      <c r="J53" s="84"/>
    </row>
    <row r="54" spans="10:10">
      <c r="J54" s="84"/>
    </row>
    <row r="55" spans="10:10">
      <c r="J55" s="84"/>
    </row>
    <row r="56" spans="10:10">
      <c r="J56" s="84"/>
    </row>
    <row r="57" spans="10:10">
      <c r="J57" s="84"/>
    </row>
    <row r="58" spans="10:10">
      <c r="J58" s="84"/>
    </row>
    <row r="59" spans="10:10">
      <c r="J59" s="84"/>
    </row>
    <row r="60" spans="10:10">
      <c r="J60" s="84"/>
    </row>
    <row r="61" spans="10:10">
      <c r="J61" s="84"/>
    </row>
    <row r="62" spans="10:10">
      <c r="J62" s="84"/>
    </row>
    <row r="63" spans="10:10">
      <c r="J63" s="84"/>
    </row>
    <row r="64" spans="10:10">
      <c r="J64" s="84"/>
    </row>
    <row r="65" spans="10:10">
      <c r="J65" s="84"/>
    </row>
    <row r="66" spans="10:10">
      <c r="J66" s="84"/>
    </row>
    <row r="67" spans="10:10">
      <c r="J67" s="84"/>
    </row>
    <row r="68" spans="10:10">
      <c r="J68" s="84"/>
    </row>
    <row r="69" spans="10:10">
      <c r="J69" s="84"/>
    </row>
    <row r="70" spans="10:10">
      <c r="J70" s="84"/>
    </row>
    <row r="71" spans="10:10">
      <c r="J71" s="84"/>
    </row>
    <row r="72" spans="10:10">
      <c r="J72" s="84"/>
    </row>
    <row r="73" spans="10:10">
      <c r="J73" s="84"/>
    </row>
    <row r="74" spans="10:10">
      <c r="J74" s="84"/>
    </row>
    <row r="75" spans="10:10">
      <c r="J75" s="84"/>
    </row>
    <row r="76" spans="10:10">
      <c r="J76" s="84"/>
    </row>
    <row r="77" spans="10:10">
      <c r="J77" s="84"/>
    </row>
    <row r="78" spans="10:10">
      <c r="J78" s="84"/>
    </row>
    <row r="79" spans="10:10">
      <c r="J79" s="84"/>
    </row>
    <row r="80" spans="10:10">
      <c r="J80" s="84"/>
    </row>
    <row r="81" spans="10:10">
      <c r="J81" s="84"/>
    </row>
    <row r="82" spans="10:10">
      <c r="J82" s="84"/>
    </row>
    <row r="83" spans="10:10">
      <c r="J83" s="84"/>
    </row>
    <row r="84" spans="10:10">
      <c r="J84" s="84"/>
    </row>
    <row r="85" spans="10:10">
      <c r="J85" s="84"/>
    </row>
    <row r="86" spans="10:10">
      <c r="J86" s="84"/>
    </row>
    <row r="87" spans="10:10">
      <c r="J87" s="84"/>
    </row>
    <row r="88" spans="10:10">
      <c r="J88" s="84"/>
    </row>
    <row r="89" spans="10:10">
      <c r="J89" s="84"/>
    </row>
    <row r="90" spans="10:10">
      <c r="J90" s="84"/>
    </row>
    <row r="91" spans="10:10">
      <c r="J91" s="84"/>
    </row>
    <row r="92" spans="10:10">
      <c r="J92" s="84"/>
    </row>
    <row r="93" spans="10:10">
      <c r="J93" s="84"/>
    </row>
    <row r="94" spans="10:10">
      <c r="J94" s="84"/>
    </row>
    <row r="95" spans="10:10">
      <c r="J95" s="84"/>
    </row>
    <row r="96" spans="10:10">
      <c r="J96" s="84"/>
    </row>
    <row r="97" spans="10:10">
      <c r="J97" s="84"/>
    </row>
    <row r="98" spans="10:10">
      <c r="J98" s="84"/>
    </row>
    <row r="99" spans="10:10">
      <c r="J99" s="84"/>
    </row>
    <row r="100" spans="10:10">
      <c r="J100" s="84"/>
    </row>
    <row r="101" spans="10:10">
      <c r="J101" s="84"/>
    </row>
    <row r="102" spans="10:10">
      <c r="J102" s="84"/>
    </row>
    <row r="103" spans="10:10">
      <c r="J103" s="84"/>
    </row>
    <row r="104" spans="10:10">
      <c r="J104" s="84"/>
    </row>
    <row r="105" spans="10:10">
      <c r="J105" s="84"/>
    </row>
    <row r="106" spans="10:10">
      <c r="J106" s="84"/>
    </row>
    <row r="107" spans="10:10">
      <c r="J107" s="84"/>
    </row>
    <row r="108" spans="10:10">
      <c r="J108" s="84"/>
    </row>
    <row r="109" spans="10:10">
      <c r="J109" s="84"/>
    </row>
    <row r="110" spans="10:10">
      <c r="J110" s="84"/>
    </row>
    <row r="111" spans="10:10">
      <c r="J111" s="84"/>
    </row>
    <row r="112" spans="10:10">
      <c r="J112" s="84"/>
    </row>
    <row r="113" spans="10:10">
      <c r="J113" s="84"/>
    </row>
    <row r="114" spans="10:10">
      <c r="J114" s="84"/>
    </row>
    <row r="115" spans="10:10">
      <c r="J115" s="84"/>
    </row>
    <row r="116" spans="10:10">
      <c r="J116" s="84"/>
    </row>
    <row r="117" spans="10:10">
      <c r="J117" s="84"/>
    </row>
    <row r="118" spans="10:10">
      <c r="J118" s="84"/>
    </row>
    <row r="119" spans="10:10">
      <c r="J119" s="84"/>
    </row>
    <row r="120" spans="10:10">
      <c r="J120" s="84"/>
    </row>
    <row r="121" spans="10:10">
      <c r="J121" s="84"/>
    </row>
    <row r="122" spans="10:10">
      <c r="J122" s="84"/>
    </row>
    <row r="123" spans="10:10">
      <c r="J123" s="84"/>
    </row>
    <row r="124" spans="10:10">
      <c r="J124" s="84"/>
    </row>
    <row r="125" spans="10:10">
      <c r="J125" s="84"/>
    </row>
    <row r="126" spans="10:10">
      <c r="J126" s="84"/>
    </row>
    <row r="127" spans="10:10">
      <c r="J127" s="84"/>
    </row>
    <row r="128" spans="10:10">
      <c r="J128" s="84"/>
    </row>
    <row r="129" spans="10:10">
      <c r="J129" s="84"/>
    </row>
    <row r="130" spans="10:10">
      <c r="J130" s="84"/>
    </row>
    <row r="131" spans="10:10">
      <c r="J131" s="84"/>
    </row>
    <row r="132" spans="10:10">
      <c r="J132" s="84"/>
    </row>
    <row r="133" spans="10:10">
      <c r="J133" s="84"/>
    </row>
    <row r="134" spans="10:10">
      <c r="J134" s="84"/>
    </row>
    <row r="135" spans="10:10">
      <c r="J135" s="84"/>
    </row>
    <row r="136" spans="10:10">
      <c r="J136" s="84"/>
    </row>
    <row r="137" spans="10:10">
      <c r="J137" s="84"/>
    </row>
    <row r="138" spans="10:10">
      <c r="J138" s="84"/>
    </row>
    <row r="139" spans="10:10">
      <c r="J139" s="84"/>
    </row>
    <row r="140" spans="10:10">
      <c r="J140" s="84"/>
    </row>
    <row r="141" spans="10:10">
      <c r="J141" s="84"/>
    </row>
    <row r="142" spans="10:10">
      <c r="J142" s="84"/>
    </row>
    <row r="143" spans="10:10">
      <c r="J143" s="84"/>
    </row>
    <row r="144" spans="10:10">
      <c r="J144" s="84"/>
    </row>
    <row r="145" spans="10:10">
      <c r="J145" s="84"/>
    </row>
    <row r="146" spans="10:10">
      <c r="J146" s="84"/>
    </row>
    <row r="147" spans="10:10">
      <c r="J147" s="84"/>
    </row>
    <row r="148" spans="10:10">
      <c r="J148" s="84"/>
    </row>
    <row r="149" spans="10:10">
      <c r="J149" s="84"/>
    </row>
    <row r="150" spans="10:10">
      <c r="J150" s="84"/>
    </row>
    <row r="151" spans="10:10">
      <c r="J151" s="84"/>
    </row>
    <row r="152" spans="10:10">
      <c r="J152" s="84"/>
    </row>
    <row r="153" spans="10:10">
      <c r="J153" s="84"/>
    </row>
    <row r="154" spans="10:10">
      <c r="J154" s="84"/>
    </row>
    <row r="155" spans="10:10">
      <c r="J155" s="84"/>
    </row>
    <row r="156" spans="10:10">
      <c r="J156" s="84"/>
    </row>
    <row r="157" spans="10:10">
      <c r="J157" s="84"/>
    </row>
    <row r="158" spans="10:10">
      <c r="J158" s="84"/>
    </row>
    <row r="159" spans="10:10">
      <c r="J159" s="84"/>
    </row>
    <row r="160" spans="10:10">
      <c r="J160" s="84"/>
    </row>
    <row r="161" spans="10:10">
      <c r="J161" s="84"/>
    </row>
    <row r="162" spans="10:10">
      <c r="J162" s="84"/>
    </row>
    <row r="163" spans="10:10">
      <c r="J163" s="84"/>
    </row>
    <row r="164" spans="10:10">
      <c r="J164" s="84"/>
    </row>
    <row r="165" spans="10:10">
      <c r="J165" s="84"/>
    </row>
    <row r="166" spans="10:10">
      <c r="J166" s="84"/>
    </row>
    <row r="167" spans="10:10">
      <c r="J167" s="84"/>
    </row>
    <row r="168" spans="10:10">
      <c r="J168" s="84"/>
    </row>
    <row r="169" spans="10:10">
      <c r="J169" s="84"/>
    </row>
    <row r="170" spans="10:10">
      <c r="J170" s="84"/>
    </row>
    <row r="171" spans="10:10">
      <c r="J171" s="84"/>
    </row>
    <row r="172" spans="10:10">
      <c r="J172" s="84"/>
    </row>
    <row r="173" spans="10:10">
      <c r="J173" s="84"/>
    </row>
    <row r="174" spans="10:10">
      <c r="J174" s="84"/>
    </row>
    <row r="175" spans="10:10">
      <c r="J175" s="84"/>
    </row>
    <row r="176" spans="10:10">
      <c r="J176" s="84"/>
    </row>
    <row r="177" spans="10:10">
      <c r="J177" s="84"/>
    </row>
    <row r="178" spans="10:10">
      <c r="J178" s="84"/>
    </row>
    <row r="179" spans="10:10">
      <c r="J179" s="84"/>
    </row>
    <row r="180" spans="10:10">
      <c r="J180" s="84"/>
    </row>
    <row r="181" spans="10:10">
      <c r="J181" s="84"/>
    </row>
    <row r="182" spans="10:10">
      <c r="J182" s="84"/>
    </row>
    <row r="183" spans="10:10">
      <c r="J183" s="84"/>
    </row>
    <row r="184" spans="10:10">
      <c r="J184" s="84"/>
    </row>
    <row r="185" spans="10:10">
      <c r="J185" s="84"/>
    </row>
    <row r="186" spans="10:10">
      <c r="J186" s="84"/>
    </row>
    <row r="187" spans="10:10">
      <c r="J187" s="84"/>
    </row>
    <row r="188" spans="10:10">
      <c r="J188" s="84"/>
    </row>
    <row r="189" spans="10:10">
      <c r="J189" s="84"/>
    </row>
    <row r="190" spans="10:10">
      <c r="J190" s="84"/>
    </row>
    <row r="191" spans="10:10">
      <c r="J191" s="84"/>
    </row>
    <row r="192" spans="10:10">
      <c r="J192" s="84"/>
    </row>
    <row r="193" spans="10:10">
      <c r="J193" s="84"/>
    </row>
    <row r="194" spans="10:10">
      <c r="J194" s="84"/>
    </row>
    <row r="195" spans="10:10">
      <c r="J195" s="84"/>
    </row>
    <row r="196" spans="10:10">
      <c r="J196" s="84"/>
    </row>
    <row r="197" spans="10:10">
      <c r="J197" s="84"/>
    </row>
    <row r="198" spans="10:10">
      <c r="J198" s="84"/>
    </row>
    <row r="199" spans="10:10">
      <c r="J199" s="84"/>
    </row>
    <row r="200" spans="10:10">
      <c r="J200" s="84"/>
    </row>
    <row r="201" spans="10:10">
      <c r="J201" s="84"/>
    </row>
    <row r="202" spans="10:10">
      <c r="J202" s="84"/>
    </row>
    <row r="203" spans="10:10">
      <c r="J203" s="84"/>
    </row>
    <row r="204" spans="10:10">
      <c r="J204" s="84"/>
    </row>
    <row r="205" spans="10:10">
      <c r="J205" s="84"/>
    </row>
    <row r="206" spans="10:10">
      <c r="J206" s="84"/>
    </row>
    <row r="207" spans="10:10">
      <c r="J207" s="84"/>
    </row>
    <row r="208" spans="10:10">
      <c r="J208" s="84"/>
    </row>
    <row r="209" spans="10:10">
      <c r="J209" s="84"/>
    </row>
    <row r="210" spans="10:10">
      <c r="J210" s="84"/>
    </row>
    <row r="211" spans="10:10">
      <c r="J211" s="84"/>
    </row>
    <row r="212" spans="10:10">
      <c r="J212" s="84"/>
    </row>
    <row r="213" spans="10:10">
      <c r="J213" s="84"/>
    </row>
    <row r="214" spans="10:10">
      <c r="J214" s="84"/>
    </row>
    <row r="215" spans="10:10">
      <c r="J215" s="84"/>
    </row>
    <row r="216" spans="10:10">
      <c r="J216" s="84"/>
    </row>
    <row r="217" spans="10:10">
      <c r="J217" s="84"/>
    </row>
    <row r="218" spans="10:10">
      <c r="J218" s="84"/>
    </row>
    <row r="219" spans="10:10">
      <c r="J219" s="84"/>
    </row>
    <row r="220" spans="10:10">
      <c r="J220" s="84"/>
    </row>
    <row r="221" spans="10:10">
      <c r="J221" s="84"/>
    </row>
    <row r="222" spans="10:10">
      <c r="J222" s="84"/>
    </row>
    <row r="223" spans="10:10">
      <c r="J223" s="84"/>
    </row>
    <row r="224" spans="10:10">
      <c r="J224" s="84"/>
    </row>
    <row r="225" spans="10:10">
      <c r="J225" s="84"/>
    </row>
    <row r="226" spans="10:10">
      <c r="J226" s="84"/>
    </row>
    <row r="227" spans="10:10">
      <c r="J227" s="84"/>
    </row>
    <row r="228" spans="10:10">
      <c r="J228" s="84"/>
    </row>
    <row r="229" spans="10:10">
      <c r="J229" s="84"/>
    </row>
    <row r="230" spans="10:10">
      <c r="J230" s="84"/>
    </row>
    <row r="231" spans="10:10">
      <c r="J231" s="84"/>
    </row>
    <row r="232" spans="10:10">
      <c r="J232" s="84"/>
    </row>
    <row r="233" spans="10:10">
      <c r="J233" s="84"/>
    </row>
    <row r="234" spans="10:10">
      <c r="J234" s="84"/>
    </row>
    <row r="235" spans="10:10">
      <c r="J235" s="84"/>
    </row>
    <row r="236" spans="10:10">
      <c r="J236" s="84"/>
    </row>
    <row r="237" spans="10:10">
      <c r="J237" s="84"/>
    </row>
    <row r="238" spans="10:10">
      <c r="J238" s="84"/>
    </row>
    <row r="239" spans="10:10">
      <c r="J239" s="84"/>
    </row>
    <row r="240" spans="10:10">
      <c r="J240" s="84"/>
    </row>
    <row r="241" spans="10:10">
      <c r="J241" s="84"/>
    </row>
    <row r="242" spans="10:10">
      <c r="J242" s="84"/>
    </row>
    <row r="243" spans="10:10">
      <c r="J243" s="84"/>
    </row>
    <row r="244" spans="10:10">
      <c r="J244" s="84"/>
    </row>
    <row r="245" spans="10:10">
      <c r="J245" s="84"/>
    </row>
    <row r="246" spans="10:10">
      <c r="J246" s="84"/>
    </row>
    <row r="247" spans="10:10">
      <c r="J247" s="84"/>
    </row>
    <row r="248" spans="10:10">
      <c r="J248" s="84"/>
    </row>
    <row r="249" spans="10:10">
      <c r="J249" s="84"/>
    </row>
    <row r="250" spans="10:10">
      <c r="J250" s="84"/>
    </row>
    <row r="251" spans="10:10">
      <c r="J251" s="84"/>
    </row>
    <row r="252" spans="10:10">
      <c r="J252" s="84"/>
    </row>
    <row r="253" spans="10:10">
      <c r="J253" s="84"/>
    </row>
    <row r="254" spans="10:10">
      <c r="J254" s="84"/>
    </row>
    <row r="255" spans="10:10">
      <c r="J255" s="84"/>
    </row>
    <row r="256" spans="10:10">
      <c r="J256" s="84"/>
    </row>
    <row r="257" spans="10:10">
      <c r="J257" s="84"/>
    </row>
    <row r="258" spans="10:10">
      <c r="J258" s="84"/>
    </row>
    <row r="259" spans="10:10">
      <c r="J259" s="84"/>
    </row>
    <row r="260" spans="10:10">
      <c r="J260" s="84"/>
    </row>
    <row r="261" spans="10:10">
      <c r="J261" s="84"/>
    </row>
    <row r="262" spans="10:10">
      <c r="J262" s="84"/>
    </row>
    <row r="263" spans="10:10">
      <c r="J263" s="84"/>
    </row>
    <row r="264" spans="10:10">
      <c r="J264" s="84"/>
    </row>
    <row r="265" spans="10:10">
      <c r="J265" s="84"/>
    </row>
    <row r="266" spans="10:10">
      <c r="J266" s="84"/>
    </row>
    <row r="267" spans="10:10">
      <c r="J267" s="84"/>
    </row>
    <row r="268" spans="10:10">
      <c r="J268" s="84"/>
    </row>
    <row r="269" spans="10:10">
      <c r="J269" s="84"/>
    </row>
    <row r="270" spans="10:10">
      <c r="J270" s="84"/>
    </row>
    <row r="271" spans="10:10">
      <c r="J271" s="84"/>
    </row>
    <row r="272" spans="10:10">
      <c r="J272" s="84"/>
    </row>
    <row r="273" spans="10:10">
      <c r="J273" s="84"/>
    </row>
    <row r="274" spans="10:10">
      <c r="J274" s="84"/>
    </row>
    <row r="275" spans="10:10">
      <c r="J275" s="84"/>
    </row>
    <row r="276" spans="10:10">
      <c r="J276" s="84"/>
    </row>
    <row r="277" spans="10:10">
      <c r="J277" s="84"/>
    </row>
    <row r="278" spans="10:10">
      <c r="J278" s="84"/>
    </row>
    <row r="279" spans="10:10">
      <c r="J279" s="84"/>
    </row>
    <row r="280" spans="10:10">
      <c r="J280" s="84"/>
    </row>
    <row r="281" spans="10:10">
      <c r="J281" s="84"/>
    </row>
    <row r="282" spans="10:10">
      <c r="J282" s="84"/>
    </row>
    <row r="283" spans="10:10">
      <c r="J283" s="84"/>
    </row>
    <row r="284" spans="10:10">
      <c r="J284" s="84"/>
    </row>
    <row r="285" spans="10:10">
      <c r="J285" s="84"/>
    </row>
    <row r="286" spans="10:10">
      <c r="J286" s="84"/>
    </row>
    <row r="287" spans="10:10">
      <c r="J287" s="84"/>
    </row>
    <row r="288" spans="10:10">
      <c r="J288" s="84"/>
    </row>
    <row r="289" spans="10:10">
      <c r="J289" s="84"/>
    </row>
    <row r="290" spans="10:10">
      <c r="J290" s="84"/>
    </row>
    <row r="291" spans="10:10">
      <c r="J291" s="84"/>
    </row>
    <row r="292" spans="10:10">
      <c r="J292" s="84"/>
    </row>
    <row r="293" spans="10:10">
      <c r="J293" s="84"/>
    </row>
    <row r="294" spans="10:10">
      <c r="J294" s="84"/>
    </row>
    <row r="295" spans="10:10">
      <c r="J295" s="84"/>
    </row>
    <row r="296" spans="10:10">
      <c r="J296" s="84"/>
    </row>
    <row r="297" spans="10:10">
      <c r="J297" s="84"/>
    </row>
    <row r="298" spans="10:10">
      <c r="J298" s="84"/>
    </row>
    <row r="299" spans="10:10">
      <c r="J299" s="84"/>
    </row>
    <row r="300" spans="10:10">
      <c r="J300" s="84"/>
    </row>
    <row r="301" spans="10:10">
      <c r="J301" s="84"/>
    </row>
    <row r="302" spans="10:10">
      <c r="J302" s="84"/>
    </row>
    <row r="303" spans="10:10">
      <c r="J303" s="84"/>
    </row>
    <row r="304" spans="10:10">
      <c r="J304" s="84"/>
    </row>
    <row r="305" spans="10:10">
      <c r="J305" s="84"/>
    </row>
    <row r="306" spans="10:10">
      <c r="J306" s="84"/>
    </row>
    <row r="307" spans="10:10">
      <c r="J307" s="84"/>
    </row>
    <row r="308" spans="10:10">
      <c r="J308" s="84"/>
    </row>
    <row r="309" spans="10:10">
      <c r="J309" s="84"/>
    </row>
    <row r="310" spans="10:10">
      <c r="J310" s="84"/>
    </row>
    <row r="311" spans="10:10">
      <c r="J311" s="84"/>
    </row>
    <row r="312" spans="10:10">
      <c r="J312" s="84"/>
    </row>
    <row r="313" spans="10:10">
      <c r="J313" s="84"/>
    </row>
    <row r="314" spans="10:10">
      <c r="J314" s="84"/>
    </row>
    <row r="315" spans="10:10">
      <c r="J315" s="84"/>
    </row>
    <row r="316" spans="10:10">
      <c r="J316" s="84"/>
    </row>
    <row r="317" spans="10:10">
      <c r="J317" s="84"/>
    </row>
    <row r="318" spans="10:10">
      <c r="J318" s="84"/>
    </row>
    <row r="319" spans="10:10">
      <c r="J319" s="84"/>
    </row>
    <row r="320" spans="10:10">
      <c r="J320" s="84"/>
    </row>
    <row r="321" spans="10:10">
      <c r="J321" s="84"/>
    </row>
    <row r="322" spans="10:10">
      <c r="J322" s="84"/>
    </row>
    <row r="323" spans="10:10">
      <c r="J323" s="84"/>
    </row>
    <row r="324" spans="10:10">
      <c r="J324" s="84"/>
    </row>
    <row r="325" spans="10:10">
      <c r="J325" s="84"/>
    </row>
    <row r="326" spans="10:10">
      <c r="J326" s="84"/>
    </row>
    <row r="327" spans="10:10">
      <c r="J327" s="84"/>
    </row>
    <row r="328" spans="10:10">
      <c r="J328" s="84"/>
    </row>
    <row r="329" spans="10:10">
      <c r="J329" s="84"/>
    </row>
    <row r="330" spans="10:10">
      <c r="J330" s="84"/>
    </row>
    <row r="331" spans="10:10">
      <c r="J331" s="84"/>
    </row>
    <row r="332" spans="10:10">
      <c r="J332" s="84"/>
    </row>
    <row r="333" spans="10:10">
      <c r="J333" s="84"/>
    </row>
    <row r="334" spans="10:10">
      <c r="J334" s="84"/>
    </row>
    <row r="335" spans="10:10">
      <c r="J335" s="84"/>
    </row>
    <row r="336" spans="10:10">
      <c r="J336" s="84"/>
    </row>
    <row r="337" spans="10:10">
      <c r="J337" s="84"/>
    </row>
    <row r="338" spans="10:10">
      <c r="J338" s="84"/>
    </row>
    <row r="339" spans="10:10">
      <c r="J339" s="84"/>
    </row>
    <row r="340" spans="10:10">
      <c r="J340" s="84"/>
    </row>
    <row r="341" spans="10:10">
      <c r="J341" s="84"/>
    </row>
    <row r="342" spans="10:10">
      <c r="J342" s="84"/>
    </row>
    <row r="343" spans="10:10">
      <c r="J343" s="84"/>
    </row>
    <row r="344" spans="10:10">
      <c r="J344" s="84"/>
    </row>
    <row r="345" spans="10:10">
      <c r="J345" s="84"/>
    </row>
    <row r="346" spans="10:10">
      <c r="J346" s="84"/>
    </row>
    <row r="347" spans="10:10">
      <c r="J347" s="84"/>
    </row>
    <row r="348" spans="10:10">
      <c r="J348" s="84"/>
    </row>
    <row r="349" spans="10:10">
      <c r="J349" s="84"/>
    </row>
    <row r="350" spans="10:10">
      <c r="J350" s="84"/>
    </row>
    <row r="351" spans="10:10">
      <c r="J351" s="84"/>
    </row>
    <row r="352" spans="10:10">
      <c r="J352" s="84"/>
    </row>
    <row r="353" spans="10:10">
      <c r="J353" s="84"/>
    </row>
    <row r="354" spans="10:10">
      <c r="J354" s="84"/>
    </row>
    <row r="355" spans="10:10">
      <c r="J355" s="84"/>
    </row>
    <row r="356" spans="10:10">
      <c r="J356" s="84"/>
    </row>
    <row r="357" spans="10:10">
      <c r="J357" s="84"/>
    </row>
    <row r="358" spans="10:10">
      <c r="J358" s="84"/>
    </row>
    <row r="359" spans="10:10">
      <c r="J359" s="84"/>
    </row>
    <row r="360" spans="10:10">
      <c r="J360" s="84"/>
    </row>
    <row r="361" spans="10:10">
      <c r="J361" s="84"/>
    </row>
    <row r="362" spans="10:10">
      <c r="J362" s="84"/>
    </row>
    <row r="363" spans="10:10">
      <c r="J363" s="84"/>
    </row>
    <row r="364" spans="10:10">
      <c r="J364" s="84"/>
    </row>
    <row r="365" spans="10:10">
      <c r="J365" s="84"/>
    </row>
    <row r="366" spans="10:10">
      <c r="J366" s="84"/>
    </row>
    <row r="367" spans="10:10">
      <c r="J367" s="84"/>
    </row>
    <row r="368" spans="10:10">
      <c r="J368" s="84"/>
    </row>
    <row r="369" spans="10:10">
      <c r="J369" s="84"/>
    </row>
    <row r="370" spans="10:10">
      <c r="J370" s="84"/>
    </row>
    <row r="371" spans="10:10">
      <c r="J371" s="84"/>
    </row>
    <row r="372" spans="10:10">
      <c r="J372" s="84"/>
    </row>
    <row r="373" spans="10:10">
      <c r="J373" s="84"/>
    </row>
    <row r="374" spans="10:10">
      <c r="J374" s="84"/>
    </row>
    <row r="375" spans="10:10">
      <c r="J375" s="84"/>
    </row>
    <row r="376" spans="10:10">
      <c r="J376" s="84"/>
    </row>
    <row r="377" spans="10:10">
      <c r="J377" s="84"/>
    </row>
    <row r="378" spans="10:10">
      <c r="J378" s="84"/>
    </row>
    <row r="379" spans="10:10">
      <c r="J379" s="84"/>
    </row>
    <row r="380" spans="10:10">
      <c r="J380" s="84"/>
    </row>
    <row r="381" spans="10:10">
      <c r="J381" s="84"/>
    </row>
    <row r="382" spans="10:10">
      <c r="J382" s="84"/>
    </row>
    <row r="383" spans="10:10">
      <c r="J383" s="84"/>
    </row>
    <row r="384" spans="10:10">
      <c r="J384" s="84"/>
    </row>
    <row r="385" spans="10:10">
      <c r="J385" s="84"/>
    </row>
    <row r="386" spans="10:10">
      <c r="J386" s="84"/>
    </row>
    <row r="387" spans="10:10">
      <c r="J387" s="84"/>
    </row>
    <row r="388" spans="10:10">
      <c r="J388" s="84"/>
    </row>
    <row r="389" spans="10:10">
      <c r="J389" s="84"/>
    </row>
    <row r="390" spans="10:10">
      <c r="J390" s="84"/>
    </row>
    <row r="391" spans="10:10">
      <c r="J391" s="84"/>
    </row>
    <row r="392" spans="10:10">
      <c r="J392" s="84"/>
    </row>
    <row r="393" spans="10:10">
      <c r="J393" s="84"/>
    </row>
    <row r="394" spans="10:10">
      <c r="J394" s="84"/>
    </row>
    <row r="395" spans="10:10">
      <c r="J395" s="84"/>
    </row>
    <row r="396" spans="10:10">
      <c r="J396" s="84"/>
    </row>
    <row r="397" spans="10:10">
      <c r="J397" s="84"/>
    </row>
    <row r="398" spans="10:10">
      <c r="J398" s="84"/>
    </row>
    <row r="399" spans="10:10">
      <c r="J399" s="84"/>
    </row>
    <row r="400" spans="10:10">
      <c r="J400" s="84"/>
    </row>
    <row r="401" spans="10:10">
      <c r="J401" s="84"/>
    </row>
    <row r="402" spans="10:10">
      <c r="J402" s="84"/>
    </row>
    <row r="403" spans="10:10">
      <c r="J403" s="84"/>
    </row>
    <row r="404" spans="10:10">
      <c r="J404" s="84"/>
    </row>
    <row r="405" spans="10:10">
      <c r="J405" s="84"/>
    </row>
    <row r="406" spans="10:10">
      <c r="J406" s="84"/>
    </row>
    <row r="407" spans="10:10">
      <c r="J407" s="84"/>
    </row>
    <row r="408" spans="10:10">
      <c r="J408" s="84"/>
    </row>
    <row r="409" spans="10:10">
      <c r="J409" s="84"/>
    </row>
    <row r="410" spans="10:10">
      <c r="J410" s="84"/>
    </row>
    <row r="411" spans="10:10">
      <c r="J411" s="84"/>
    </row>
    <row r="412" spans="10:10">
      <c r="J412" s="84"/>
    </row>
    <row r="413" spans="10:10">
      <c r="J413" s="84"/>
    </row>
    <row r="414" spans="10:10">
      <c r="J414" s="84"/>
    </row>
    <row r="415" spans="10:10">
      <c r="J415" s="84"/>
    </row>
    <row r="416" spans="10:10">
      <c r="J416" s="84"/>
    </row>
    <row r="417" spans="10:10">
      <c r="J417" s="84"/>
    </row>
    <row r="418" spans="10:10">
      <c r="J418" s="84"/>
    </row>
    <row r="419" spans="10:10">
      <c r="J419" s="84"/>
    </row>
    <row r="420" spans="10:10">
      <c r="J420" s="84"/>
    </row>
    <row r="421" spans="10:10">
      <c r="J421" s="84"/>
    </row>
    <row r="422" spans="10:10">
      <c r="J422" s="84"/>
    </row>
    <row r="423" spans="10:10">
      <c r="J423" s="84"/>
    </row>
    <row r="424" spans="10:10">
      <c r="J424" s="84"/>
    </row>
    <row r="425" spans="10:10">
      <c r="J425" s="84"/>
    </row>
    <row r="426" spans="10:10">
      <c r="J426" s="84"/>
    </row>
    <row r="427" spans="10:10">
      <c r="J427" s="84"/>
    </row>
    <row r="428" spans="10:10">
      <c r="J428" s="84"/>
    </row>
    <row r="429" spans="10:10">
      <c r="J429" s="84"/>
    </row>
    <row r="430" spans="10:10">
      <c r="J430" s="84"/>
    </row>
    <row r="431" spans="10:10">
      <c r="J431" s="84"/>
    </row>
    <row r="432" spans="10:10">
      <c r="J432" s="84"/>
    </row>
    <row r="433" spans="10:10">
      <c r="J433" s="84"/>
    </row>
    <row r="434" spans="10:10">
      <c r="J434" s="84"/>
    </row>
    <row r="435" spans="10:10">
      <c r="J435" s="84"/>
    </row>
    <row r="436" spans="10:10">
      <c r="J436" s="84"/>
    </row>
    <row r="437" spans="10:10">
      <c r="J437" s="84"/>
    </row>
    <row r="438" spans="10:10">
      <c r="J438" s="84"/>
    </row>
    <row r="439" spans="10:10">
      <c r="J439" s="84"/>
    </row>
    <row r="440" spans="10:10">
      <c r="J440" s="84"/>
    </row>
    <row r="441" spans="10:10">
      <c r="J441" s="84"/>
    </row>
    <row r="442" spans="10:10">
      <c r="J442" s="84"/>
    </row>
    <row r="443" spans="10:10">
      <c r="J443" s="84"/>
    </row>
    <row r="444" spans="10:10">
      <c r="J444" s="84"/>
    </row>
    <row r="445" spans="10:10">
      <c r="J445" s="84"/>
    </row>
    <row r="446" spans="10:10">
      <c r="J446" s="84"/>
    </row>
    <row r="447" spans="10:10">
      <c r="J447" s="84"/>
    </row>
    <row r="448" spans="10:10">
      <c r="J448" s="84"/>
    </row>
    <row r="449" spans="10:10">
      <c r="J449" s="84"/>
    </row>
    <row r="450" spans="10:10">
      <c r="J450" s="84"/>
    </row>
    <row r="451" spans="10:10">
      <c r="J451" s="84"/>
    </row>
    <row r="452" spans="10:10">
      <c r="J452" s="84"/>
    </row>
    <row r="453" spans="10:10">
      <c r="J453" s="84"/>
    </row>
    <row r="454" spans="10:10">
      <c r="J454" s="84"/>
    </row>
    <row r="455" spans="10:10">
      <c r="J455" s="84"/>
    </row>
    <row r="456" spans="10:10">
      <c r="J456" s="84"/>
    </row>
    <row r="457" spans="10:10">
      <c r="J457" s="84"/>
    </row>
    <row r="458" spans="10:10">
      <c r="J458" s="84"/>
    </row>
    <row r="459" spans="10:10">
      <c r="J459" s="84"/>
    </row>
    <row r="460" spans="10:10">
      <c r="J460" s="84"/>
    </row>
    <row r="461" spans="10:10">
      <c r="J461" s="84"/>
    </row>
    <row r="462" spans="10:10">
      <c r="J462" s="84"/>
    </row>
    <row r="463" spans="10:10">
      <c r="J463" s="84"/>
    </row>
    <row r="464" spans="10:10">
      <c r="J464" s="84"/>
    </row>
    <row r="465" spans="10:10">
      <c r="J465" s="84"/>
    </row>
    <row r="466" spans="10:10">
      <c r="J466" s="84"/>
    </row>
    <row r="467" spans="10:10">
      <c r="J467" s="84"/>
    </row>
    <row r="468" spans="10:10">
      <c r="J468" s="84"/>
    </row>
    <row r="469" spans="10:10">
      <c r="J469" s="84"/>
    </row>
    <row r="470" spans="10:10">
      <c r="J470" s="84"/>
    </row>
    <row r="471" spans="10:10">
      <c r="J471" s="84"/>
    </row>
    <row r="472" spans="10:10">
      <c r="J472" s="84"/>
    </row>
    <row r="473" spans="10:10">
      <c r="J473" s="84"/>
    </row>
    <row r="474" spans="10:10">
      <c r="J474" s="84"/>
    </row>
    <row r="475" spans="10:10">
      <c r="J475" s="84"/>
    </row>
    <row r="476" spans="10:10">
      <c r="J476" s="84"/>
    </row>
    <row r="477" spans="10:10">
      <c r="J477" s="84"/>
    </row>
    <row r="478" spans="10:10">
      <c r="J478" s="84"/>
    </row>
    <row r="479" spans="10:10">
      <c r="J479" s="84"/>
    </row>
    <row r="480" spans="10:10">
      <c r="J480" s="84"/>
    </row>
    <row r="481" spans="10:10">
      <c r="J481" s="84"/>
    </row>
    <row r="482" spans="10:10">
      <c r="J482" s="84"/>
    </row>
    <row r="483" spans="10:10">
      <c r="J483" s="84"/>
    </row>
    <row r="484" spans="10:10">
      <c r="J484" s="84"/>
    </row>
    <row r="485" spans="10:10">
      <c r="J485" s="84"/>
    </row>
    <row r="486" spans="10:10">
      <c r="J486" s="84"/>
    </row>
    <row r="487" spans="10:10">
      <c r="J487" s="84"/>
    </row>
    <row r="488" spans="10:10">
      <c r="J488" s="84"/>
    </row>
    <row r="489" spans="10:10">
      <c r="J489" s="84"/>
    </row>
    <row r="490" spans="10:10">
      <c r="J490" s="84"/>
    </row>
    <row r="491" spans="10:10">
      <c r="J491" s="84"/>
    </row>
    <row r="492" spans="10:10">
      <c r="J492" s="84"/>
    </row>
    <row r="493" spans="10:10">
      <c r="J493" s="84"/>
    </row>
    <row r="494" spans="10:10">
      <c r="J494" s="84"/>
    </row>
    <row r="495" spans="10:10">
      <c r="J495" s="84"/>
    </row>
    <row r="496" spans="10:10">
      <c r="J496" s="84"/>
    </row>
    <row r="497" spans="10:10">
      <c r="J497" s="84"/>
    </row>
    <row r="498" spans="10:10">
      <c r="J498" s="84"/>
    </row>
    <row r="499" spans="10:10">
      <c r="J499" s="84"/>
    </row>
    <row r="500" spans="10:10">
      <c r="J500" s="84"/>
    </row>
    <row r="501" spans="10:10">
      <c r="J501" s="84"/>
    </row>
    <row r="502" spans="10:10">
      <c r="J502" s="84"/>
    </row>
    <row r="503" spans="10:10">
      <c r="J503" s="84"/>
    </row>
    <row r="504" spans="10:10">
      <c r="J504" s="84"/>
    </row>
    <row r="505" spans="10:10">
      <c r="J505" s="84"/>
    </row>
    <row r="506" spans="10:10">
      <c r="J506" s="84"/>
    </row>
    <row r="507" spans="10:10">
      <c r="J507" s="84"/>
    </row>
    <row r="508" spans="10:10">
      <c r="J508" s="84"/>
    </row>
    <row r="509" spans="10:10">
      <c r="J509" s="84"/>
    </row>
    <row r="510" spans="10:10">
      <c r="J510" s="84"/>
    </row>
    <row r="511" spans="10:10">
      <c r="J511" s="84"/>
    </row>
    <row r="512" spans="10:10">
      <c r="J512" s="84"/>
    </row>
    <row r="513" spans="10:10">
      <c r="J513" s="84"/>
    </row>
    <row r="514" spans="10:10">
      <c r="J514" s="84"/>
    </row>
    <row r="515" spans="10:10">
      <c r="J515" s="84"/>
    </row>
    <row r="516" spans="10:10">
      <c r="J516" s="84"/>
    </row>
    <row r="517" spans="10:10">
      <c r="J517" s="84"/>
    </row>
    <row r="518" spans="10:10">
      <c r="J518" s="84"/>
    </row>
    <row r="519" spans="10:10">
      <c r="J519" s="84"/>
    </row>
    <row r="520" spans="10:10">
      <c r="J520" s="84"/>
    </row>
    <row r="521" spans="10:10">
      <c r="J521" s="84"/>
    </row>
    <row r="522" spans="10:10">
      <c r="J522" s="84"/>
    </row>
    <row r="523" spans="10:10">
      <c r="J523" s="84"/>
    </row>
    <row r="524" spans="10:10">
      <c r="J524" s="84"/>
    </row>
    <row r="525" spans="10:10">
      <c r="J525" s="84"/>
    </row>
    <row r="526" spans="10:10">
      <c r="J526" s="84"/>
    </row>
    <row r="527" spans="10:10">
      <c r="J527" s="84"/>
    </row>
    <row r="528" spans="10:10">
      <c r="J528" s="84"/>
    </row>
    <row r="529" spans="10:10">
      <c r="J529" s="84"/>
    </row>
    <row r="530" spans="10:10">
      <c r="J530" s="84"/>
    </row>
    <row r="531" spans="10:10">
      <c r="J531" s="84"/>
    </row>
    <row r="532" spans="10:10">
      <c r="J532" s="84"/>
    </row>
    <row r="533" spans="10:10">
      <c r="J533" s="84"/>
    </row>
    <row r="534" spans="10:10">
      <c r="J534" s="84"/>
    </row>
    <row r="535" spans="10:10">
      <c r="J535" s="84"/>
    </row>
    <row r="536" spans="10:10">
      <c r="J536" s="84"/>
    </row>
    <row r="537" spans="10:10">
      <c r="J537" s="84"/>
    </row>
    <row r="538" spans="10:10">
      <c r="J538" s="84"/>
    </row>
    <row r="539" spans="10:10">
      <c r="J539" s="84"/>
    </row>
    <row r="540" spans="10:10">
      <c r="J540" s="84"/>
    </row>
    <row r="541" spans="10:10">
      <c r="J541" s="84"/>
    </row>
    <row r="542" spans="10:10">
      <c r="J542" s="84"/>
    </row>
    <row r="543" spans="10:10">
      <c r="J543" s="84"/>
    </row>
    <row r="544" spans="10:10">
      <c r="J544" s="84"/>
    </row>
    <row r="545" spans="10:10">
      <c r="J545" s="84"/>
    </row>
    <row r="546" spans="10:10">
      <c r="J546" s="84"/>
    </row>
    <row r="547" spans="10:10">
      <c r="J547" s="84"/>
    </row>
    <row r="548" spans="10:10">
      <c r="J548" s="84"/>
    </row>
    <row r="549" spans="10:10">
      <c r="J549" s="84"/>
    </row>
    <row r="550" spans="10:10">
      <c r="J550" s="84"/>
    </row>
    <row r="551" spans="10:10">
      <c r="J551" s="84"/>
    </row>
    <row r="552" spans="10:10">
      <c r="J552" s="84"/>
    </row>
    <row r="553" spans="10:10">
      <c r="J553" s="84"/>
    </row>
    <row r="554" spans="10:10">
      <c r="J554" s="84"/>
    </row>
    <row r="555" spans="10:10">
      <c r="J555" s="84"/>
    </row>
    <row r="556" spans="10:10">
      <c r="J556" s="84"/>
    </row>
    <row r="557" spans="10:10">
      <c r="J557" s="84"/>
    </row>
    <row r="558" spans="10:10">
      <c r="J558" s="84"/>
    </row>
    <row r="559" spans="10:10">
      <c r="J559" s="84"/>
    </row>
    <row r="560" spans="10:10">
      <c r="J560" s="84"/>
    </row>
    <row r="561" spans="10:10">
      <c r="J561" s="84"/>
    </row>
    <row r="562" spans="10:10">
      <c r="J562" s="84"/>
    </row>
    <row r="563" spans="10:10">
      <c r="J563" s="84"/>
    </row>
    <row r="564" spans="10:10">
      <c r="J564" s="84"/>
    </row>
    <row r="565" spans="10:10">
      <c r="J565" s="84"/>
    </row>
    <row r="566" spans="10:10">
      <c r="J566" s="84"/>
    </row>
    <row r="567" spans="10:10">
      <c r="J567" s="84"/>
    </row>
    <row r="568" spans="10:10">
      <c r="J568" s="84"/>
    </row>
    <row r="569" spans="10:10">
      <c r="J569" s="84"/>
    </row>
    <row r="570" spans="10:10">
      <c r="J570" s="84"/>
    </row>
    <row r="571" spans="10:10">
      <c r="J571" s="84"/>
    </row>
    <row r="572" spans="10:10">
      <c r="J572" s="84"/>
    </row>
    <row r="573" spans="10:10">
      <c r="J573" s="84"/>
    </row>
    <row r="574" spans="10:10">
      <c r="J574" s="84"/>
    </row>
    <row r="575" spans="10:10">
      <c r="J575" s="84"/>
    </row>
    <row r="576" spans="10:10">
      <c r="J576" s="84"/>
    </row>
    <row r="577" spans="10:10">
      <c r="J577" s="84"/>
    </row>
    <row r="578" spans="10:10">
      <c r="J578" s="84"/>
    </row>
    <row r="579" spans="10:10">
      <c r="J579" s="84"/>
    </row>
    <row r="580" spans="10:10">
      <c r="J580" s="84"/>
    </row>
    <row r="581" spans="10:10">
      <c r="J581" s="84"/>
    </row>
    <row r="582" spans="10:10">
      <c r="J582" s="84"/>
    </row>
    <row r="583" spans="10:10">
      <c r="J583" s="84"/>
    </row>
    <row r="584" spans="10:10">
      <c r="J584" s="84"/>
    </row>
    <row r="585" spans="10:10">
      <c r="J585" s="84"/>
    </row>
    <row r="586" spans="10:10">
      <c r="J586" s="84"/>
    </row>
    <row r="587" spans="10:10">
      <c r="J587" s="84"/>
    </row>
    <row r="588" spans="10:10">
      <c r="J588" s="84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06C76-8C97-4E72-AEBB-6A3A818F3066}">
  <sheetPr codeName="Sheet5"/>
  <dimension ref="A1:AX48"/>
  <sheetViews>
    <sheetView showGridLines="0" zoomScale="80" zoomScaleNormal="80" workbookViewId="0">
      <pane xSplit="9" ySplit="1" topLeftCell="AQ2" activePane="bottomRight" state="frozen"/>
      <selection pane="topRight" activeCell="J1" sqref="J1"/>
      <selection pane="bottomLeft" activeCell="A2" sqref="A2"/>
      <selection pane="bottomRight" activeCell="A2" sqref="A2"/>
    </sheetView>
  </sheetViews>
  <sheetFormatPr defaultColWidth="9.140625" defaultRowHeight="15"/>
  <cols>
    <col min="1" max="1" width="13.28515625" style="2" customWidth="1"/>
    <col min="2" max="2" width="25" style="2" customWidth="1"/>
    <col min="3" max="8" width="9.140625" style="2"/>
    <col min="9" max="9" width="17.5703125" style="2" customWidth="1"/>
    <col min="10" max="10" width="18.28515625" style="2" customWidth="1"/>
    <col min="11" max="11" width="18.140625" style="2" customWidth="1"/>
    <col min="12" max="12" width="18.28515625" style="2" customWidth="1"/>
    <col min="13" max="14" width="17.28515625" style="2" customWidth="1"/>
    <col min="15" max="15" width="16.5703125" style="2" customWidth="1"/>
    <col min="16" max="16" width="14.5703125" style="2" customWidth="1"/>
    <col min="17" max="17" width="14.7109375" style="2" customWidth="1"/>
    <col min="18" max="18" width="14.5703125" style="2" customWidth="1"/>
    <col min="19" max="19" width="15.28515625" style="2" customWidth="1"/>
    <col min="20" max="20" width="14.28515625" style="2" customWidth="1"/>
    <col min="21" max="51" width="13.28515625" style="2" bestFit="1" customWidth="1"/>
    <col min="52" max="114" width="11.140625" style="2" bestFit="1" customWidth="1"/>
    <col min="115" max="131" width="12.140625" style="2" bestFit="1" customWidth="1"/>
    <col min="132" max="135" width="11.140625" style="2" bestFit="1" customWidth="1"/>
    <col min="136" max="169" width="12.140625" style="2" bestFit="1" customWidth="1"/>
    <col min="170" max="174" width="11.140625" style="2" bestFit="1" customWidth="1"/>
    <col min="175" max="180" width="12.140625" style="2" bestFit="1" customWidth="1"/>
    <col min="181" max="189" width="10" style="2" bestFit="1" customWidth="1"/>
    <col min="190" max="190" width="12.5703125" style="2" bestFit="1" customWidth="1"/>
    <col min="191" max="16384" width="9.140625" style="2"/>
  </cols>
  <sheetData>
    <row r="1" spans="1:31" s="21" customFormat="1" ht="18.75">
      <c r="A1" s="22" t="s">
        <v>30</v>
      </c>
    </row>
    <row r="2" spans="1:31" s="3" customFormat="1" ht="18.75"/>
    <row r="3" spans="1:31" s="3" customFormat="1" ht="18.75"/>
    <row r="4" spans="1:31" s="40" customFormat="1">
      <c r="A4" s="39" t="s">
        <v>31</v>
      </c>
      <c r="B4" s="40" t="s">
        <v>32</v>
      </c>
    </row>
    <row r="5" spans="1:31" s="3" customFormat="1" ht="18.75"/>
    <row r="6" spans="1:31" s="3" customFormat="1" ht="18.75">
      <c r="A6"/>
    </row>
    <row r="7" spans="1:31" s="3" customFormat="1" ht="18.75"/>
    <row r="8" spans="1:31" s="3" customFormat="1" ht="18.75">
      <c r="I8" s="52" t="s">
        <v>201</v>
      </c>
    </row>
    <row r="9" spans="1:31" s="3" customFormat="1" ht="18.75">
      <c r="I9"/>
      <c r="J9" s="7">
        <v>2010</v>
      </c>
      <c r="K9" s="7">
        <v>2011</v>
      </c>
      <c r="L9" s="7">
        <v>2012</v>
      </c>
      <c r="M9" s="7">
        <v>2013</v>
      </c>
      <c r="N9" s="7">
        <v>2014</v>
      </c>
      <c r="O9" s="7">
        <v>2015</v>
      </c>
      <c r="P9" s="7">
        <v>2016</v>
      </c>
      <c r="Q9" s="7">
        <v>2017</v>
      </c>
      <c r="R9" s="7">
        <v>2018</v>
      </c>
      <c r="S9" s="7">
        <v>2019</v>
      </c>
      <c r="T9" s="7">
        <v>2020</v>
      </c>
      <c r="U9" s="7">
        <v>2021</v>
      </c>
      <c r="V9" s="7">
        <v>2022</v>
      </c>
      <c r="W9" s="7">
        <v>2023</v>
      </c>
      <c r="X9" s="7">
        <v>2024</v>
      </c>
      <c r="Y9" s="7">
        <v>2025</v>
      </c>
      <c r="Z9" s="7">
        <v>2026</v>
      </c>
      <c r="AA9" s="7">
        <v>2027</v>
      </c>
      <c r="AB9" s="7">
        <v>2028</v>
      </c>
      <c r="AC9" s="7">
        <v>2029</v>
      </c>
      <c r="AD9" s="7">
        <v>2030</v>
      </c>
      <c r="AE9" s="7"/>
    </row>
    <row r="10" spans="1:31" s="3" customFormat="1" ht="18.75">
      <c r="I10" t="s">
        <v>202</v>
      </c>
      <c r="J10" s="8">
        <v>6.34821383872689</v>
      </c>
      <c r="K10" s="8">
        <v>5.8226970211399998</v>
      </c>
      <c r="L10" s="8">
        <v>7.2238715617315696</v>
      </c>
      <c r="M10" s="8">
        <v>5.9810165486261502</v>
      </c>
      <c r="N10" s="8">
        <v>5.0348225372337501</v>
      </c>
      <c r="O10" s="8">
        <v>4.89403567979104</v>
      </c>
      <c r="P10" s="8">
        <v>3.7992332106057098</v>
      </c>
      <c r="Q10" s="8">
        <v>4.31505069465452</v>
      </c>
      <c r="R10" s="8">
        <v>4.1100759138982399</v>
      </c>
      <c r="S10" s="8">
        <v>4.6740004602167096</v>
      </c>
      <c r="T10" s="8">
        <v>5.0756408175954304</v>
      </c>
      <c r="U10" s="8">
        <v>5.1406623797452102</v>
      </c>
      <c r="V10" s="8">
        <v>3.4331238329288398</v>
      </c>
      <c r="W10" s="8">
        <v>3.2143295094285902</v>
      </c>
      <c r="X10" s="8"/>
      <c r="Y10" s="8"/>
      <c r="Z10" s="8"/>
      <c r="AA10" s="8"/>
      <c r="AB10" s="8"/>
      <c r="AC10" s="8"/>
      <c r="AD10" s="8"/>
    </row>
    <row r="11" spans="1:31" s="3" customFormat="1" ht="18.75">
      <c r="I11" t="s">
        <v>203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>
        <v>4.0655000000000001</v>
      </c>
      <c r="Y11" s="8"/>
      <c r="Z11" s="8"/>
      <c r="AA11" s="8"/>
      <c r="AB11" s="8"/>
      <c r="AC11" s="8"/>
      <c r="AD11" s="8"/>
    </row>
    <row r="12" spans="1:31" s="3" customFormat="1" ht="18.75">
      <c r="I12" t="s">
        <v>204</v>
      </c>
      <c r="J12" s="8">
        <v>5.7941424399711225</v>
      </c>
      <c r="K12" s="8">
        <v>5.6191293372369566</v>
      </c>
      <c r="L12" s="8">
        <v>5.088817876919018</v>
      </c>
      <c r="M12" s="8">
        <v>4.1316495448880275</v>
      </c>
      <c r="N12" s="8">
        <v>4.2121733347853558</v>
      </c>
      <c r="O12" s="8">
        <v>4.2366354417186081</v>
      </c>
      <c r="P12" s="8">
        <v>4.0863293606879765</v>
      </c>
      <c r="Q12" s="8">
        <v>4.1685680933279414</v>
      </c>
      <c r="R12" s="8">
        <v>4.9100374346193867</v>
      </c>
      <c r="S12" s="8">
        <v>5.0486983742859763</v>
      </c>
      <c r="T12" s="8">
        <v>4.2360465283181634</v>
      </c>
      <c r="U12" s="8">
        <v>4.4317280066489024</v>
      </c>
      <c r="V12" s="8">
        <v>4.2571978841034177</v>
      </c>
      <c r="W12" s="8"/>
      <c r="X12" s="8"/>
      <c r="Y12" s="8"/>
      <c r="Z12" s="8"/>
      <c r="AA12" s="8"/>
      <c r="AB12" s="8"/>
      <c r="AC12" s="8"/>
      <c r="AD12" s="8"/>
    </row>
    <row r="13" spans="1:31" s="3" customFormat="1" ht="18.75">
      <c r="I13" t="s">
        <v>205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>
        <v>3.2372631436095967</v>
      </c>
      <c r="W13" s="8">
        <v>3.0656013193299652</v>
      </c>
      <c r="X13" s="8">
        <v>3.5630478358447477</v>
      </c>
      <c r="Y13" s="8">
        <v>3.1282615856064133</v>
      </c>
      <c r="Z13" s="8">
        <v>2.887862935231166</v>
      </c>
      <c r="AA13" s="8">
        <v>2.9016726640553774</v>
      </c>
      <c r="AB13" s="8">
        <v>2.9958457210420777</v>
      </c>
      <c r="AC13" s="8">
        <v>2.5387654413698639</v>
      </c>
      <c r="AD13" s="8">
        <v>2.3273469142335643</v>
      </c>
    </row>
    <row r="14" spans="1:31" s="3" customFormat="1" ht="18.75">
      <c r="I14" s="2" t="s">
        <v>206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>
        <v>3.2372631436095967</v>
      </c>
      <c r="W14" s="8">
        <v>4.8351693871983876</v>
      </c>
      <c r="X14" s="8">
        <v>4.4044451747110562</v>
      </c>
      <c r="Y14" s="8">
        <v>3.8486921323449477</v>
      </c>
      <c r="Z14" s="8">
        <v>3.0294120727030922</v>
      </c>
      <c r="AA14" s="8">
        <v>1.8016289749481689</v>
      </c>
      <c r="AB14" s="8">
        <v>1.630408487708193</v>
      </c>
      <c r="AC14" s="8">
        <v>1.5353286705975424</v>
      </c>
      <c r="AD14" s="8">
        <v>1.3132726436890048</v>
      </c>
    </row>
    <row r="15" spans="1:31" s="3" customFormat="1" ht="18.75"/>
    <row r="16" spans="1:31" s="3" customFormat="1" ht="18.75"/>
    <row r="17" spans="1:50" s="3" customFormat="1" ht="18.75"/>
    <row r="18" spans="1:50" s="3" customFormat="1" ht="18.75"/>
    <row r="19" spans="1:50" s="3" customFormat="1" ht="18.75"/>
    <row r="20" spans="1:50" s="3" customFormat="1" ht="18.75"/>
    <row r="21" spans="1:50" s="3" customFormat="1" ht="18.75"/>
    <row r="22" spans="1:50" s="3" customFormat="1" ht="18.75"/>
    <row r="23" spans="1:50" s="5" customFormat="1">
      <c r="A23" s="4" t="s">
        <v>33</v>
      </c>
      <c r="B23" s="5" t="s">
        <v>34</v>
      </c>
    </row>
    <row r="24" spans="1:50" s="29" customFormat="1"/>
    <row r="25" spans="1:50" s="29" customFormat="1">
      <c r="B25"/>
      <c r="I25" s="52" t="s">
        <v>201</v>
      </c>
    </row>
    <row r="26" spans="1:50" s="29" customFormat="1">
      <c r="I26"/>
      <c r="J26" s="7">
        <v>1990</v>
      </c>
      <c r="K26" s="7">
        <f t="shared" ref="K26:AX26" si="0">J26+1</f>
        <v>1991</v>
      </c>
      <c r="L26" s="7">
        <f t="shared" si="0"/>
        <v>1992</v>
      </c>
      <c r="M26" s="7">
        <f t="shared" si="0"/>
        <v>1993</v>
      </c>
      <c r="N26" s="7">
        <f t="shared" si="0"/>
        <v>1994</v>
      </c>
      <c r="O26" s="7">
        <f t="shared" si="0"/>
        <v>1995</v>
      </c>
      <c r="P26" s="7">
        <f t="shared" si="0"/>
        <v>1996</v>
      </c>
      <c r="Q26" s="7">
        <f t="shared" si="0"/>
        <v>1997</v>
      </c>
      <c r="R26" s="7">
        <f t="shared" si="0"/>
        <v>1998</v>
      </c>
      <c r="S26" s="7">
        <f t="shared" si="0"/>
        <v>1999</v>
      </c>
      <c r="T26" s="7">
        <f t="shared" si="0"/>
        <v>2000</v>
      </c>
      <c r="U26" s="7">
        <f t="shared" si="0"/>
        <v>2001</v>
      </c>
      <c r="V26" s="7">
        <f t="shared" si="0"/>
        <v>2002</v>
      </c>
      <c r="W26" s="7">
        <f t="shared" si="0"/>
        <v>2003</v>
      </c>
      <c r="X26" s="7">
        <f t="shared" si="0"/>
        <v>2004</v>
      </c>
      <c r="Y26" s="7">
        <f t="shared" si="0"/>
        <v>2005</v>
      </c>
      <c r="Z26" s="7">
        <f t="shared" si="0"/>
        <v>2006</v>
      </c>
      <c r="AA26" s="7">
        <f t="shared" si="0"/>
        <v>2007</v>
      </c>
      <c r="AB26" s="7">
        <f t="shared" si="0"/>
        <v>2008</v>
      </c>
      <c r="AC26" s="7">
        <f t="shared" si="0"/>
        <v>2009</v>
      </c>
      <c r="AD26" s="7">
        <f t="shared" si="0"/>
        <v>2010</v>
      </c>
      <c r="AE26" s="7">
        <f t="shared" si="0"/>
        <v>2011</v>
      </c>
      <c r="AF26" s="7">
        <f t="shared" si="0"/>
        <v>2012</v>
      </c>
      <c r="AG26" s="7">
        <f t="shared" si="0"/>
        <v>2013</v>
      </c>
      <c r="AH26" s="7">
        <f t="shared" si="0"/>
        <v>2014</v>
      </c>
      <c r="AI26" s="7">
        <f t="shared" si="0"/>
        <v>2015</v>
      </c>
      <c r="AJ26" s="7">
        <f t="shared" si="0"/>
        <v>2016</v>
      </c>
      <c r="AK26" s="7">
        <f t="shared" si="0"/>
        <v>2017</v>
      </c>
      <c r="AL26" s="7">
        <f t="shared" si="0"/>
        <v>2018</v>
      </c>
      <c r="AM26" s="7">
        <f t="shared" si="0"/>
        <v>2019</v>
      </c>
      <c r="AN26" s="7">
        <f t="shared" si="0"/>
        <v>2020</v>
      </c>
      <c r="AO26" s="7">
        <f t="shared" si="0"/>
        <v>2021</v>
      </c>
      <c r="AP26" s="7">
        <f t="shared" si="0"/>
        <v>2022</v>
      </c>
      <c r="AQ26" s="7">
        <f t="shared" si="0"/>
        <v>2023</v>
      </c>
      <c r="AR26" s="7">
        <f t="shared" si="0"/>
        <v>2024</v>
      </c>
      <c r="AS26" s="7">
        <f t="shared" si="0"/>
        <v>2025</v>
      </c>
      <c r="AT26" s="7">
        <f t="shared" si="0"/>
        <v>2026</v>
      </c>
      <c r="AU26" s="7">
        <f t="shared" si="0"/>
        <v>2027</v>
      </c>
      <c r="AV26" s="7">
        <f t="shared" si="0"/>
        <v>2028</v>
      </c>
      <c r="AW26" s="7">
        <f t="shared" si="0"/>
        <v>2029</v>
      </c>
      <c r="AX26" s="7">
        <f t="shared" si="0"/>
        <v>2030</v>
      </c>
    </row>
    <row r="27" spans="1:50" s="29" customFormat="1">
      <c r="I27" t="s">
        <v>187</v>
      </c>
      <c r="J27" s="8">
        <v>9.3249355075534694</v>
      </c>
      <c r="K27" s="8">
        <v>9.831519213688269</v>
      </c>
      <c r="L27" s="8">
        <v>9.4991175866410877</v>
      </c>
      <c r="M27" s="8">
        <v>9.6515157890343755</v>
      </c>
      <c r="N27" s="8">
        <v>9.9072567311490936</v>
      </c>
      <c r="O27" s="8">
        <v>10.214377250601151</v>
      </c>
      <c r="P27" s="8">
        <v>10.74582875899544</v>
      </c>
      <c r="Q27" s="8">
        <v>10.853449635663878</v>
      </c>
      <c r="R27" s="8">
        <v>10.6055618215336</v>
      </c>
      <c r="S27" s="8">
        <v>10.686273176491754</v>
      </c>
      <c r="T27" s="8">
        <v>11.172842562110347</v>
      </c>
      <c r="U27" s="8">
        <v>11.663541912143145</v>
      </c>
      <c r="V27" s="8">
        <v>12.145539417212696</v>
      </c>
      <c r="W27" s="8">
        <v>11.869279345522212</v>
      </c>
      <c r="X27" s="8">
        <v>11.254915987446383</v>
      </c>
      <c r="Y27" s="8">
        <v>10.700654775346226</v>
      </c>
      <c r="Z27" s="8">
        <v>10.871733799852162</v>
      </c>
      <c r="AA27" s="8">
        <v>11.467110468322812</v>
      </c>
      <c r="AB27" s="8">
        <v>11.240103542891445</v>
      </c>
      <c r="AC27" s="8">
        <v>10.673657707864702</v>
      </c>
      <c r="AD27" s="8">
        <v>11.127626900832112</v>
      </c>
      <c r="AE27" s="8">
        <v>11.036375352766928</v>
      </c>
      <c r="AF27" s="8">
        <v>11.67413362058349</v>
      </c>
      <c r="AG27" s="8">
        <v>12.558945357346577</v>
      </c>
      <c r="AH27" s="8">
        <v>13.299238962006585</v>
      </c>
      <c r="AI27" s="8">
        <v>13.045967848338027</v>
      </c>
      <c r="AJ27" s="8">
        <v>12.777020704221471</v>
      </c>
      <c r="AK27" s="8">
        <v>12.831330643398509</v>
      </c>
      <c r="AL27" s="8">
        <v>12.829130395316643</v>
      </c>
      <c r="AM27" s="8">
        <v>13.552220003378586</v>
      </c>
      <c r="AN27" s="8">
        <v>12.499040572854948</v>
      </c>
      <c r="AO27" s="8">
        <v>12.54642022906798</v>
      </c>
      <c r="AP27" s="8">
        <v>12.06849870891844</v>
      </c>
      <c r="AQ27" s="8">
        <v>11.559181646433711</v>
      </c>
      <c r="AR27" s="8"/>
      <c r="AS27" s="8"/>
      <c r="AT27" s="8"/>
      <c r="AU27" s="8"/>
      <c r="AV27" s="8"/>
      <c r="AW27" s="8"/>
      <c r="AX27" s="8"/>
    </row>
    <row r="28" spans="1:50" s="29" customFormat="1">
      <c r="I28" t="s">
        <v>207</v>
      </c>
      <c r="J28" s="8">
        <v>1.4339506550629544</v>
      </c>
      <c r="K28" s="8">
        <v>1.3435064151919747</v>
      </c>
      <c r="L28" s="8">
        <v>1.3694650731698772</v>
      </c>
      <c r="M28" s="8">
        <v>1.1131585836712103</v>
      </c>
      <c r="N28" s="8">
        <v>1.3322509672255778</v>
      </c>
      <c r="O28" s="8">
        <v>1.2496457102950476</v>
      </c>
      <c r="P28" s="8">
        <v>1.1721155340255653</v>
      </c>
      <c r="Q28" s="8">
        <v>1.1783879541722424</v>
      </c>
      <c r="R28" s="8">
        <v>1.2169464178286142</v>
      </c>
      <c r="S28" s="8">
        <v>1.2207105721533131</v>
      </c>
      <c r="T28" s="8">
        <v>1.3336181477787261</v>
      </c>
      <c r="U28" s="8">
        <v>1.3152734721251127</v>
      </c>
      <c r="V28" s="8">
        <v>1.2745146877571014</v>
      </c>
      <c r="W28" s="8">
        <v>1.418770297085475</v>
      </c>
      <c r="X28" s="8">
        <v>1.5068025296755927</v>
      </c>
      <c r="Y28" s="8">
        <v>1.4359707707834815</v>
      </c>
      <c r="Z28" s="8">
        <v>1.356257870501858</v>
      </c>
      <c r="AA28" s="8">
        <v>1.2528943488266917</v>
      </c>
      <c r="AB28" s="8">
        <v>1.2303242158292482</v>
      </c>
      <c r="AC28" s="8">
        <v>1.2852936404875446</v>
      </c>
      <c r="AD28" s="8">
        <v>1.2730135885150784</v>
      </c>
      <c r="AE28" s="8">
        <v>1.2369055656397219</v>
      </c>
      <c r="AF28" s="8">
        <v>1.3294348855746057</v>
      </c>
      <c r="AG28" s="8">
        <v>1.3158146896456775</v>
      </c>
      <c r="AH28" s="8">
        <v>1.3833752500878811</v>
      </c>
      <c r="AI28" s="8">
        <v>1.4536117097292443</v>
      </c>
      <c r="AJ28" s="8">
        <v>1.4045529887260657</v>
      </c>
      <c r="AK28" s="8">
        <v>1.4698140450072072</v>
      </c>
      <c r="AL28" s="8">
        <v>1.4343421116929267</v>
      </c>
      <c r="AM28" s="8">
        <v>1.581075047506862</v>
      </c>
      <c r="AN28" s="8">
        <v>1.5115432310052084</v>
      </c>
      <c r="AO28" s="8">
        <v>1.523600165211491</v>
      </c>
      <c r="AP28" s="8">
        <v>1.6236838515843717</v>
      </c>
      <c r="AQ28" s="8">
        <v>1.546818710256761</v>
      </c>
      <c r="AR28" s="8"/>
      <c r="AS28" s="8"/>
      <c r="AT28" s="8"/>
      <c r="AU28" s="8"/>
      <c r="AV28" s="8"/>
      <c r="AW28" s="8"/>
      <c r="AX28" s="8"/>
    </row>
    <row r="29" spans="1:50" s="29" customFormat="1">
      <c r="I29" t="s">
        <v>208</v>
      </c>
      <c r="J29" s="8">
        <v>3.7798048946243776</v>
      </c>
      <c r="K29" s="8">
        <v>4.2157709141237287</v>
      </c>
      <c r="L29" s="8">
        <v>5.3349606816168977</v>
      </c>
      <c r="M29" s="8">
        <v>4.4530220434488799</v>
      </c>
      <c r="N29" s="8">
        <v>3.6143791229813202</v>
      </c>
      <c r="O29" s="8">
        <v>3.3340380087737911</v>
      </c>
      <c r="P29" s="8">
        <v>4.4184239167724799</v>
      </c>
      <c r="Q29" s="8">
        <v>6.2896150485295133</v>
      </c>
      <c r="R29" s="8">
        <v>4.851215688045202</v>
      </c>
      <c r="S29" s="8">
        <v>6.0937565133614822</v>
      </c>
      <c r="T29" s="8">
        <v>5.7856490801555696</v>
      </c>
      <c r="U29" s="8">
        <v>7.1750849374801051</v>
      </c>
      <c r="V29" s="8">
        <v>6.4206328512299988</v>
      </c>
      <c r="W29" s="8">
        <v>7.7271303362782255</v>
      </c>
      <c r="X29" s="8">
        <v>7.3367898319994955</v>
      </c>
      <c r="Y29" s="8">
        <v>9.3479760971957937</v>
      </c>
      <c r="Z29" s="8">
        <v>9.228908057743114</v>
      </c>
      <c r="AA29" s="8">
        <v>7.6048817673910403</v>
      </c>
      <c r="AB29" s="8">
        <v>9.0790067785646826</v>
      </c>
      <c r="AC29" s="8">
        <v>7.0206242067636415</v>
      </c>
      <c r="AD29" s="8">
        <v>6.3482138387268883</v>
      </c>
      <c r="AE29" s="8">
        <v>5.8226970211400015</v>
      </c>
      <c r="AF29" s="8">
        <v>7.223871561731567</v>
      </c>
      <c r="AG29" s="8">
        <v>5.9810165486261466</v>
      </c>
      <c r="AH29" s="8">
        <v>5.0348225372337492</v>
      </c>
      <c r="AI29" s="8">
        <v>4.8940356797910427</v>
      </c>
      <c r="AJ29" s="8">
        <v>3.7992332106057125</v>
      </c>
      <c r="AK29" s="8">
        <v>4.3150506946545155</v>
      </c>
      <c r="AL29" s="8">
        <v>4.1100759138982372</v>
      </c>
      <c r="AM29" s="8">
        <v>4.6740004602167105</v>
      </c>
      <c r="AN29" s="8">
        <v>5.075640817595426</v>
      </c>
      <c r="AO29" s="8">
        <v>5.1406623797452129</v>
      </c>
      <c r="AP29" s="8">
        <v>3.4331238329288354</v>
      </c>
      <c r="AQ29" s="8">
        <v>3.2143295094285937</v>
      </c>
      <c r="AR29" s="8"/>
      <c r="AS29" s="8"/>
      <c r="AT29" s="8"/>
      <c r="AU29" s="8"/>
      <c r="AV29" s="8"/>
      <c r="AW29" s="8"/>
      <c r="AX29" s="8"/>
    </row>
    <row r="30" spans="1:50" s="29" customFormat="1">
      <c r="I30" t="s">
        <v>209</v>
      </c>
      <c r="J30" s="8">
        <v>3.908899195766387</v>
      </c>
      <c r="K30" s="8">
        <v>3.6743630170271171</v>
      </c>
      <c r="L30" s="8">
        <v>3.9712785142667362</v>
      </c>
      <c r="M30" s="8">
        <v>3.9746928210035692</v>
      </c>
      <c r="N30" s="8">
        <v>3.7996334164752406</v>
      </c>
      <c r="O30" s="8">
        <v>3.0574014162301832</v>
      </c>
      <c r="P30" s="8">
        <v>3.1841923285990399</v>
      </c>
      <c r="Q30" s="8">
        <v>2.9266476165171338</v>
      </c>
      <c r="R30" s="8">
        <v>2.7540976071722882</v>
      </c>
      <c r="S30" s="8">
        <v>2.6385950157052589</v>
      </c>
      <c r="T30" s="8">
        <v>2.4959948894578434</v>
      </c>
      <c r="U30" s="8">
        <v>2.6566614207680797</v>
      </c>
      <c r="V30" s="8">
        <v>2.4933253090773984</v>
      </c>
      <c r="W30" s="8">
        <v>2.3761382037495329</v>
      </c>
      <c r="X30" s="8">
        <v>2.6542721697084373</v>
      </c>
      <c r="Y30" s="8">
        <v>2.9201998086029919</v>
      </c>
      <c r="Z30" s="8">
        <v>3.3503084108731755</v>
      </c>
      <c r="AA30" s="8">
        <v>3.1171447560733707</v>
      </c>
      <c r="AB30" s="8">
        <v>2.908179105936747</v>
      </c>
      <c r="AC30" s="8">
        <v>3.0117338034945598</v>
      </c>
      <c r="AD30" s="8">
        <v>3.4813357205490942</v>
      </c>
      <c r="AE30" s="8">
        <v>3.4430753243568173</v>
      </c>
      <c r="AF30" s="8">
        <v>2.9558193210595789</v>
      </c>
      <c r="AG30" s="8">
        <v>2.4675921866890871</v>
      </c>
      <c r="AH30" s="8">
        <v>2.5750228729162972</v>
      </c>
      <c r="AI30" s="8">
        <v>2.7362401694277336</v>
      </c>
      <c r="AJ30" s="8">
        <v>2.3394556065606817</v>
      </c>
      <c r="AK30" s="8">
        <v>2.2052668164474691</v>
      </c>
      <c r="AL30" s="8">
        <v>2.1519888600696113</v>
      </c>
      <c r="AM30" s="8">
        <v>2.100192428411586</v>
      </c>
      <c r="AN30" s="8">
        <v>1.6992324694213026</v>
      </c>
      <c r="AO30" s="8">
        <v>1.6041221550166234</v>
      </c>
      <c r="AP30" s="8">
        <v>1.1843482456731258</v>
      </c>
      <c r="AQ30" s="8">
        <v>0.91357811138698097</v>
      </c>
      <c r="AR30" s="8"/>
      <c r="AS30" s="8"/>
      <c r="AT30" s="8"/>
      <c r="AU30" s="8"/>
      <c r="AV30" s="8"/>
      <c r="AW30" s="8"/>
      <c r="AX30" s="8"/>
    </row>
    <row r="31" spans="1:50" s="29" customFormat="1">
      <c r="I31" t="s">
        <v>210</v>
      </c>
      <c r="J31" s="8">
        <v>0.91175161946136274</v>
      </c>
      <c r="K31" s="8">
        <v>0.9451065907139018</v>
      </c>
      <c r="L31" s="8">
        <v>0.99130133420517663</v>
      </c>
      <c r="M31" s="8">
        <v>0.92143870106684311</v>
      </c>
      <c r="N31" s="8">
        <v>0.99811855876557265</v>
      </c>
      <c r="O31" s="8">
        <v>0.96713879787589052</v>
      </c>
      <c r="P31" s="8">
        <v>0.93900895178411126</v>
      </c>
      <c r="Q31" s="8">
        <v>0.91598069634864943</v>
      </c>
      <c r="R31" s="8">
        <v>0.93881543188853889</v>
      </c>
      <c r="S31" s="8">
        <v>0.96814503577293087</v>
      </c>
      <c r="T31" s="8">
        <v>0.99836761258405249</v>
      </c>
      <c r="U31" s="8">
        <v>1.0283024534941647</v>
      </c>
      <c r="V31" s="8">
        <v>1.063499132571843</v>
      </c>
      <c r="W31" s="8">
        <v>1.0988494854867861</v>
      </c>
      <c r="X31" s="8">
        <v>1.1576588483958608</v>
      </c>
      <c r="Y31" s="8">
        <v>1.1650379545299516</v>
      </c>
      <c r="Z31" s="8">
        <v>1.1710662520191819</v>
      </c>
      <c r="AA31" s="8">
        <v>1.1986006957371054</v>
      </c>
      <c r="AB31" s="8">
        <v>1.1726906096440188</v>
      </c>
      <c r="AC31" s="8">
        <v>1.1514896385292648</v>
      </c>
      <c r="AD31" s="8">
        <v>1.1849000908042451</v>
      </c>
      <c r="AE31" s="8">
        <v>1.2115148370111439</v>
      </c>
      <c r="AF31" s="8">
        <v>1.2622851884454913</v>
      </c>
      <c r="AG31" s="8">
        <v>1.2719704385101007</v>
      </c>
      <c r="AH31" s="8">
        <v>1.2688535334422073</v>
      </c>
      <c r="AI31" s="8">
        <v>1.3265069108323253</v>
      </c>
      <c r="AJ31" s="8">
        <v>1.3589849423855427</v>
      </c>
      <c r="AK31" s="8">
        <v>1.4018855812399524</v>
      </c>
      <c r="AL31" s="8">
        <v>1.3979192550728077</v>
      </c>
      <c r="AM31" s="8">
        <v>1.4922109440369249</v>
      </c>
      <c r="AN31" s="8">
        <v>1.5125072963757895</v>
      </c>
      <c r="AO31" s="8">
        <v>1.5149478975963802</v>
      </c>
      <c r="AP31" s="8">
        <v>1.5244355640792577</v>
      </c>
      <c r="AQ31" s="8">
        <v>1.4930103018651613</v>
      </c>
      <c r="AR31" s="8"/>
      <c r="AS31" s="8"/>
      <c r="AT31" s="8"/>
      <c r="AU31" s="8"/>
      <c r="AV31" s="8"/>
      <c r="AW31" s="8"/>
      <c r="AX31" s="8"/>
    </row>
    <row r="32" spans="1:50" s="29" customFormat="1">
      <c r="I32" t="s">
        <v>211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53"/>
      <c r="AP32" s="53"/>
      <c r="AQ32" s="53"/>
      <c r="AR32" s="53">
        <v>18.721922915906219</v>
      </c>
      <c r="AS32" s="8"/>
      <c r="AT32" s="8"/>
      <c r="AU32" s="8"/>
      <c r="AV32" s="8"/>
      <c r="AW32" s="8"/>
      <c r="AX32" s="8"/>
    </row>
    <row r="33" spans="1:50" s="29" customFormat="1">
      <c r="I33" t="s">
        <v>205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>
        <v>22.212826477428202</v>
      </c>
      <c r="AO33" s="8">
        <v>22.093958388879408</v>
      </c>
      <c r="AP33" s="8">
        <v>19.50083568203349</v>
      </c>
      <c r="AQ33" s="8">
        <v>19.009949903628272</v>
      </c>
      <c r="AR33" s="8">
        <v>19.784329798309749</v>
      </c>
      <c r="AS33" s="8">
        <v>19.109755537747159</v>
      </c>
      <c r="AT33" s="8">
        <v>17.829181745603993</v>
      </c>
      <c r="AU33" s="8">
        <v>17.646395535020876</v>
      </c>
      <c r="AV33" s="8">
        <v>16.597819036833364</v>
      </c>
      <c r="AW33" s="8">
        <v>15.94074646217549</v>
      </c>
      <c r="AX33" s="8">
        <v>14.608768330719467</v>
      </c>
    </row>
    <row r="34" spans="1:50" s="29" customFormat="1">
      <c r="I34" t="s">
        <v>212</v>
      </c>
      <c r="J34" s="58">
        <f>SUM(J27:J31)</f>
        <v>19.359341872468551</v>
      </c>
      <c r="AQ34" s="58"/>
    </row>
    <row r="35" spans="1:50" s="29" customFormat="1"/>
    <row r="36" spans="1:50" s="29" customFormat="1">
      <c r="AQ36" s="58"/>
      <c r="AR36" s="58"/>
      <c r="AS36" s="77"/>
    </row>
    <row r="37" spans="1:50" s="29" customFormat="1">
      <c r="AS37" s="77"/>
    </row>
    <row r="38" spans="1:50" s="29" customFormat="1">
      <c r="AS38" s="77"/>
    </row>
    <row r="39" spans="1:50" s="29" customFormat="1">
      <c r="AS39" s="77"/>
    </row>
    <row r="40" spans="1:50" s="29" customFormat="1">
      <c r="AP40" s="58"/>
      <c r="AQ40" s="58"/>
      <c r="AR40" s="58"/>
      <c r="AS40" s="77"/>
    </row>
    <row r="41" spans="1:50" s="29" customFormat="1"/>
    <row r="42" spans="1:50" s="29" customFormat="1"/>
    <row r="43" spans="1:50" s="29" customFormat="1"/>
    <row r="44" spans="1:50" s="29" customFormat="1"/>
    <row r="45" spans="1:50" s="29" customFormat="1"/>
    <row r="46" spans="1:50" s="29" customFormat="1"/>
    <row r="47" spans="1:50" s="29" customFormat="1"/>
    <row r="48" spans="1:50" ht="23.25">
      <c r="A48" s="90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4BBA8-DAE7-4F7B-A857-7D61B7A1C19D}">
  <sheetPr codeName="Sheet6"/>
  <dimension ref="A1:LL69"/>
  <sheetViews>
    <sheetView zoomScale="70" zoomScaleNormal="70" workbookViewId="0">
      <pane ySplit="1" topLeftCell="A2" activePane="bottomLeft" state="frozen"/>
      <selection activeCell="B10" sqref="B10"/>
      <selection pane="bottomLeft" activeCell="A2" sqref="A2"/>
    </sheetView>
  </sheetViews>
  <sheetFormatPr defaultColWidth="9.140625" defaultRowHeight="15"/>
  <cols>
    <col min="1" max="1" width="15" style="2" customWidth="1"/>
    <col min="2" max="2" width="25" style="2" customWidth="1"/>
    <col min="3" max="8" width="9.140625" style="2"/>
    <col min="9" max="9" width="50.85546875" style="2" customWidth="1"/>
    <col min="10" max="10" width="18.28515625" style="2" customWidth="1"/>
    <col min="11" max="11" width="18.140625" style="2" customWidth="1"/>
    <col min="12" max="12" width="18.28515625" style="2" customWidth="1"/>
    <col min="13" max="14" width="17.28515625" style="2" customWidth="1"/>
    <col min="15" max="15" width="16.5703125" style="2" customWidth="1"/>
    <col min="16" max="16" width="14.5703125" style="2" customWidth="1"/>
    <col min="17" max="17" width="14.7109375" style="2" customWidth="1"/>
    <col min="18" max="18" width="14.5703125" style="2" customWidth="1"/>
    <col min="19" max="19" width="15.28515625" style="2" customWidth="1"/>
    <col min="20" max="20" width="14.28515625" style="2" customWidth="1"/>
    <col min="21" max="73" width="13.7109375" style="2" bestFit="1" customWidth="1"/>
    <col min="74" max="74" width="11.5703125" style="2" customWidth="1"/>
    <col min="75" max="82" width="11.7109375" style="2" customWidth="1"/>
    <col min="83" max="324" width="13.7109375" style="2" bestFit="1" customWidth="1"/>
    <col min="325" max="16384" width="9.140625" style="2"/>
  </cols>
  <sheetData>
    <row r="1" spans="1:30" s="21" customFormat="1" ht="18.75">
      <c r="A1" s="22" t="s">
        <v>35</v>
      </c>
    </row>
    <row r="2" spans="1:30" s="3" customFormat="1" ht="18.75"/>
    <row r="3" spans="1:30" s="5" customFormat="1">
      <c r="A3" s="4" t="s">
        <v>36</v>
      </c>
      <c r="B3" s="5" t="s">
        <v>37</v>
      </c>
    </row>
    <row r="4" spans="1:30" s="3" customFormat="1" ht="18.75"/>
    <row r="5" spans="1:30" s="3" customFormat="1" ht="18.75"/>
    <row r="6" spans="1:30" s="3" customFormat="1" ht="18.75"/>
    <row r="7" spans="1:30" s="3" customFormat="1" ht="18.75">
      <c r="B7"/>
      <c r="I7" s="52" t="s">
        <v>201</v>
      </c>
    </row>
    <row r="8" spans="1:30" s="3" customFormat="1" ht="18.75">
      <c r="J8" s="28">
        <v>2010</v>
      </c>
      <c r="K8" s="28">
        <v>2011</v>
      </c>
      <c r="L8" s="28">
        <v>2012</v>
      </c>
      <c r="M8" s="28">
        <v>2013</v>
      </c>
      <c r="N8" s="28">
        <v>2014</v>
      </c>
      <c r="O8" s="28">
        <v>2015</v>
      </c>
      <c r="P8" s="28">
        <v>2016</v>
      </c>
      <c r="Q8" s="28">
        <v>2017</v>
      </c>
      <c r="R8" s="28">
        <v>2018</v>
      </c>
      <c r="S8" s="28">
        <v>2019</v>
      </c>
      <c r="T8" s="28">
        <v>2020</v>
      </c>
      <c r="U8" s="28">
        <v>2021</v>
      </c>
      <c r="V8" s="28">
        <v>2022</v>
      </c>
      <c r="W8" s="28">
        <v>2023</v>
      </c>
      <c r="X8" s="28">
        <v>2024</v>
      </c>
      <c r="Y8" s="28">
        <v>2025</v>
      </c>
      <c r="Z8" s="28">
        <v>2026</v>
      </c>
      <c r="AA8" s="28">
        <v>2027</v>
      </c>
      <c r="AB8" s="28">
        <v>2028</v>
      </c>
      <c r="AC8" s="28">
        <v>2029</v>
      </c>
      <c r="AD8" s="28">
        <v>2030</v>
      </c>
    </row>
    <row r="9" spans="1:30" s="3" customFormat="1" ht="18.75">
      <c r="I9" s="2" t="s">
        <v>213</v>
      </c>
      <c r="J9" s="76">
        <v>0.96388411066490876</v>
      </c>
      <c r="K9" s="76">
        <v>0.98832040891665662</v>
      </c>
      <c r="L9" s="76">
        <v>0.81978496580547777</v>
      </c>
      <c r="M9" s="76">
        <v>0.86282467250827</v>
      </c>
      <c r="N9" s="76">
        <v>0.81738415400675501</v>
      </c>
      <c r="O9" s="76">
        <v>0.85563061889544167</v>
      </c>
      <c r="P9" s="76">
        <v>0.9254983707579082</v>
      </c>
      <c r="Q9" s="76">
        <v>0.99586406511407932</v>
      </c>
      <c r="R9" s="76">
        <v>1.0780206784097528</v>
      </c>
      <c r="S9" s="76">
        <v>1.0241488650473418</v>
      </c>
      <c r="T9" s="76">
        <v>0.70912593875709762</v>
      </c>
      <c r="U9" s="76">
        <v>0.82383608642477602</v>
      </c>
      <c r="V9" s="76">
        <v>1.023525600662534</v>
      </c>
      <c r="W9" s="76">
        <v>1.2686881663915288</v>
      </c>
      <c r="X9" s="76"/>
      <c r="Y9" s="76"/>
      <c r="Z9" s="76"/>
      <c r="AA9" s="76"/>
      <c r="AB9" s="76"/>
      <c r="AC9" s="76"/>
      <c r="AD9" s="76"/>
    </row>
    <row r="10" spans="1:30" s="3" customFormat="1" ht="18.75">
      <c r="I10" s="2" t="s">
        <v>214</v>
      </c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>
        <v>1.0860000000000001</v>
      </c>
      <c r="X10" s="76">
        <v>1.0580000000000001</v>
      </c>
      <c r="Y10" s="76"/>
      <c r="Z10" s="76"/>
      <c r="AA10" s="76"/>
      <c r="AB10" s="76"/>
      <c r="AC10" s="76"/>
      <c r="AD10" s="76"/>
    </row>
    <row r="11" spans="1:30" s="3" customFormat="1" ht="18.75">
      <c r="I11" s="2" t="s">
        <v>205</v>
      </c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>
        <v>1.0235256006625351</v>
      </c>
      <c r="W11" s="76">
        <v>1.2629999999999999</v>
      </c>
      <c r="X11" s="76">
        <v>1.2708924021932</v>
      </c>
      <c r="Y11" s="76">
        <v>1.2777744278849628</v>
      </c>
      <c r="Z11" s="76">
        <v>1.282219870487848</v>
      </c>
      <c r="AA11" s="76">
        <v>1.2970828012330158</v>
      </c>
      <c r="AB11" s="76">
        <v>1.312172286753887</v>
      </c>
      <c r="AC11" s="76">
        <v>1.3251924880462593</v>
      </c>
      <c r="AD11" s="76">
        <v>1.3385268633396015</v>
      </c>
    </row>
    <row r="12" spans="1:30" s="3" customFormat="1" ht="18.75">
      <c r="I12" s="2" t="s">
        <v>206</v>
      </c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>
        <v>1.0235256006625351</v>
      </c>
      <c r="W12" s="76">
        <v>1.2643831576488942</v>
      </c>
      <c r="X12" s="76">
        <v>1.3012395236006455</v>
      </c>
      <c r="Y12" s="76">
        <v>1.3263885154327948</v>
      </c>
      <c r="Z12" s="76">
        <v>1.3532837349270683</v>
      </c>
      <c r="AA12" s="76">
        <v>1.3780415267361155</v>
      </c>
      <c r="AB12" s="76">
        <v>1.4022641946676311</v>
      </c>
      <c r="AC12" s="76">
        <v>1.4259649471156153</v>
      </c>
      <c r="AD12" s="76">
        <v>1.4491562655537757</v>
      </c>
    </row>
    <row r="13" spans="1:30" s="3" customFormat="1" ht="18.75"/>
    <row r="14" spans="1:30" s="3" customFormat="1" ht="18.75"/>
    <row r="15" spans="1:30" s="3" customFormat="1" ht="18.75"/>
    <row r="16" spans="1:30" s="3" customFormat="1" ht="18.75"/>
    <row r="17" spans="1:324" s="3" customFormat="1" ht="18.75"/>
    <row r="18" spans="1:324" s="3" customFormat="1" ht="18.75"/>
    <row r="19" spans="1:324" s="3" customFormat="1" ht="18.75"/>
    <row r="20" spans="1:324" s="3" customFormat="1" ht="18.75"/>
    <row r="21" spans="1:324" s="3" customFormat="1" ht="18.75"/>
    <row r="22" spans="1:324" s="3" customFormat="1" ht="18.75"/>
    <row r="23" spans="1:324" s="5" customFormat="1">
      <c r="A23" s="4" t="s">
        <v>38</v>
      </c>
      <c r="B23" s="5" t="s">
        <v>39</v>
      </c>
    </row>
    <row r="24" spans="1:324" s="3" customFormat="1" ht="18.75"/>
    <row r="25" spans="1:324" s="3" customFormat="1" ht="18.75"/>
    <row r="26" spans="1:324" s="3" customFormat="1" ht="18.75">
      <c r="I26" s="52" t="s">
        <v>201</v>
      </c>
    </row>
    <row r="27" spans="1:324" s="3" customFormat="1" ht="18.75">
      <c r="B27"/>
      <c r="I27" s="2"/>
      <c r="J27" s="87">
        <v>40209</v>
      </c>
      <c r="K27" s="87">
        <v>40237</v>
      </c>
      <c r="L27" s="87">
        <v>40268</v>
      </c>
      <c r="M27" s="87">
        <v>40298</v>
      </c>
      <c r="N27" s="87">
        <v>40329</v>
      </c>
      <c r="O27" s="87">
        <v>40359</v>
      </c>
      <c r="P27" s="87">
        <v>40390</v>
      </c>
      <c r="Q27" s="87">
        <v>40421</v>
      </c>
      <c r="R27" s="87">
        <v>40451</v>
      </c>
      <c r="S27" s="87">
        <v>40482</v>
      </c>
      <c r="T27" s="87">
        <v>40512</v>
      </c>
      <c r="U27" s="87">
        <v>40543</v>
      </c>
      <c r="V27" s="87">
        <v>40574</v>
      </c>
      <c r="W27" s="87">
        <v>40602</v>
      </c>
      <c r="X27" s="87">
        <v>40633</v>
      </c>
      <c r="Y27" s="87">
        <v>40663</v>
      </c>
      <c r="Z27" s="87">
        <v>40694</v>
      </c>
      <c r="AA27" s="87">
        <v>40724</v>
      </c>
      <c r="AB27" s="87">
        <v>40755</v>
      </c>
      <c r="AC27" s="87">
        <v>40786</v>
      </c>
      <c r="AD27" s="87">
        <v>40816</v>
      </c>
      <c r="AE27" s="87">
        <v>40847</v>
      </c>
      <c r="AF27" s="87">
        <v>40877</v>
      </c>
      <c r="AG27" s="87">
        <v>40908</v>
      </c>
      <c r="AH27" s="87">
        <v>40939</v>
      </c>
      <c r="AI27" s="87">
        <v>40968</v>
      </c>
      <c r="AJ27" s="87">
        <v>40999</v>
      </c>
      <c r="AK27" s="87">
        <v>41029</v>
      </c>
      <c r="AL27" s="87">
        <v>41060</v>
      </c>
      <c r="AM27" s="87">
        <v>41090</v>
      </c>
      <c r="AN27" s="87">
        <v>41121</v>
      </c>
      <c r="AO27" s="87">
        <v>41152</v>
      </c>
      <c r="AP27" s="87">
        <v>41182</v>
      </c>
      <c r="AQ27" s="87">
        <v>41213</v>
      </c>
      <c r="AR27" s="87">
        <v>41243</v>
      </c>
      <c r="AS27" s="87">
        <v>41274</v>
      </c>
      <c r="AT27" s="87">
        <v>41305</v>
      </c>
      <c r="AU27" s="87">
        <v>41333</v>
      </c>
      <c r="AV27" s="87">
        <v>41364</v>
      </c>
      <c r="AW27" s="87">
        <v>41394</v>
      </c>
      <c r="AX27" s="87">
        <v>41425</v>
      </c>
      <c r="AY27" s="87">
        <v>41455</v>
      </c>
      <c r="AZ27" s="87">
        <v>41486</v>
      </c>
      <c r="BA27" s="87">
        <v>41517</v>
      </c>
      <c r="BB27" s="87">
        <v>41547</v>
      </c>
      <c r="BC27" s="87">
        <v>41578</v>
      </c>
      <c r="BD27" s="87">
        <v>41608</v>
      </c>
      <c r="BE27" s="87">
        <v>41639</v>
      </c>
      <c r="BF27" s="87">
        <v>41670</v>
      </c>
      <c r="BG27" s="87">
        <v>41698</v>
      </c>
      <c r="BH27" s="87">
        <v>41729</v>
      </c>
      <c r="BI27" s="87">
        <v>41759</v>
      </c>
      <c r="BJ27" s="87">
        <v>41790</v>
      </c>
      <c r="BK27" s="87">
        <v>41820</v>
      </c>
      <c r="BL27" s="87">
        <v>41851</v>
      </c>
      <c r="BM27" s="87">
        <v>41882</v>
      </c>
      <c r="BN27" s="87">
        <v>41912</v>
      </c>
      <c r="BO27" s="87">
        <v>41943</v>
      </c>
      <c r="BP27" s="87">
        <v>41973</v>
      </c>
      <c r="BQ27" s="87">
        <v>42004</v>
      </c>
      <c r="BR27" s="87">
        <v>42035</v>
      </c>
      <c r="BS27" s="87">
        <v>42063</v>
      </c>
      <c r="BT27" s="87">
        <v>42094</v>
      </c>
      <c r="BU27" s="87">
        <v>42124</v>
      </c>
      <c r="BV27" s="87">
        <v>42155</v>
      </c>
      <c r="BW27" s="87">
        <v>42185</v>
      </c>
      <c r="BX27" s="87">
        <v>42216</v>
      </c>
      <c r="BY27" s="87">
        <v>42247</v>
      </c>
      <c r="BZ27" s="87">
        <v>42277</v>
      </c>
      <c r="CA27" s="87">
        <v>42308</v>
      </c>
      <c r="CB27" s="87">
        <v>42338</v>
      </c>
      <c r="CC27" s="87">
        <v>42369</v>
      </c>
      <c r="CD27" s="87">
        <v>42400</v>
      </c>
      <c r="CE27" s="87">
        <v>42429</v>
      </c>
      <c r="CF27" s="87">
        <v>42460</v>
      </c>
      <c r="CG27" s="87">
        <v>42490</v>
      </c>
      <c r="CH27" s="87">
        <v>42521</v>
      </c>
      <c r="CI27" s="87">
        <v>42551</v>
      </c>
      <c r="CJ27" s="87">
        <v>42582</v>
      </c>
      <c r="CK27" s="87">
        <v>42613</v>
      </c>
      <c r="CL27" s="87">
        <v>42643</v>
      </c>
      <c r="CM27" s="87">
        <v>42674</v>
      </c>
      <c r="CN27" s="87">
        <v>42704</v>
      </c>
      <c r="CO27" s="87">
        <v>42735</v>
      </c>
      <c r="CP27" s="87">
        <v>42766</v>
      </c>
      <c r="CQ27" s="87">
        <v>42794</v>
      </c>
      <c r="CR27" s="87">
        <v>42825</v>
      </c>
      <c r="CS27" s="87">
        <v>42855</v>
      </c>
      <c r="CT27" s="87">
        <v>42886</v>
      </c>
      <c r="CU27" s="87">
        <v>42916</v>
      </c>
      <c r="CV27" s="87">
        <v>42947</v>
      </c>
      <c r="CW27" s="87">
        <v>42978</v>
      </c>
      <c r="CX27" s="87">
        <v>43008</v>
      </c>
      <c r="CY27" s="87">
        <v>43039</v>
      </c>
      <c r="CZ27" s="87">
        <v>43069</v>
      </c>
      <c r="DA27" s="87">
        <v>43100</v>
      </c>
      <c r="DB27" s="87">
        <v>43131</v>
      </c>
      <c r="DC27" s="87">
        <v>43159</v>
      </c>
      <c r="DD27" s="87">
        <v>43190</v>
      </c>
      <c r="DE27" s="87">
        <v>43220</v>
      </c>
      <c r="DF27" s="87">
        <v>43251</v>
      </c>
      <c r="DG27" s="87">
        <v>43281</v>
      </c>
      <c r="DH27" s="87">
        <v>43312</v>
      </c>
      <c r="DI27" s="87">
        <v>43343</v>
      </c>
      <c r="DJ27" s="87">
        <v>43373</v>
      </c>
      <c r="DK27" s="87">
        <v>43404</v>
      </c>
      <c r="DL27" s="87">
        <v>43434</v>
      </c>
      <c r="DM27" s="87">
        <v>43465</v>
      </c>
      <c r="DN27" s="87">
        <v>43496</v>
      </c>
      <c r="DO27" s="87">
        <v>43524</v>
      </c>
      <c r="DP27" s="87">
        <v>43555</v>
      </c>
      <c r="DQ27" s="87">
        <v>43585</v>
      </c>
      <c r="DR27" s="87">
        <v>43616</v>
      </c>
      <c r="DS27" s="87">
        <v>43646</v>
      </c>
      <c r="DT27" s="87">
        <v>43677</v>
      </c>
      <c r="DU27" s="87">
        <v>43708</v>
      </c>
      <c r="DV27" s="87">
        <v>43738</v>
      </c>
      <c r="DW27" s="87">
        <v>43769</v>
      </c>
      <c r="DX27" s="87">
        <v>43799</v>
      </c>
      <c r="DY27" s="87">
        <v>43830</v>
      </c>
      <c r="DZ27" s="87">
        <v>43861</v>
      </c>
      <c r="EA27" s="87">
        <v>43890</v>
      </c>
      <c r="EB27" s="87">
        <v>43921</v>
      </c>
      <c r="EC27" s="87">
        <v>43951</v>
      </c>
      <c r="ED27" s="87">
        <v>43982</v>
      </c>
      <c r="EE27" s="87">
        <v>44012</v>
      </c>
      <c r="EF27" s="87">
        <v>44043</v>
      </c>
      <c r="EG27" s="87">
        <v>44074</v>
      </c>
      <c r="EH27" s="87">
        <v>44104</v>
      </c>
      <c r="EI27" s="87">
        <v>44135</v>
      </c>
      <c r="EJ27" s="87">
        <v>44165</v>
      </c>
      <c r="EK27" s="87">
        <v>44196</v>
      </c>
      <c r="EL27" s="87">
        <v>44227</v>
      </c>
      <c r="EM27" s="87">
        <v>44255</v>
      </c>
      <c r="EN27" s="87">
        <v>44286</v>
      </c>
      <c r="EO27" s="87">
        <v>44316</v>
      </c>
      <c r="EP27" s="87">
        <v>44347</v>
      </c>
      <c r="EQ27" s="87">
        <v>44377</v>
      </c>
      <c r="ER27" s="87">
        <v>44408</v>
      </c>
      <c r="ES27" s="87">
        <v>44439</v>
      </c>
      <c r="ET27" s="87">
        <v>44469</v>
      </c>
      <c r="EU27" s="87">
        <v>44500</v>
      </c>
      <c r="EV27" s="87">
        <v>44530</v>
      </c>
      <c r="EW27" s="87">
        <v>44561</v>
      </c>
      <c r="EX27" s="87">
        <v>44592</v>
      </c>
      <c r="EY27" s="87">
        <v>44620</v>
      </c>
      <c r="EZ27" s="87">
        <v>44651</v>
      </c>
      <c r="FA27" s="87">
        <v>44681</v>
      </c>
      <c r="FB27" s="87">
        <v>44712</v>
      </c>
      <c r="FC27" s="87">
        <v>44742</v>
      </c>
      <c r="FD27" s="87">
        <v>44773</v>
      </c>
      <c r="FE27" s="87">
        <v>44804</v>
      </c>
      <c r="FF27" s="87">
        <v>44834</v>
      </c>
      <c r="FG27" s="87">
        <v>44865</v>
      </c>
      <c r="FH27" s="87">
        <v>44895</v>
      </c>
      <c r="FI27" s="87">
        <v>44926</v>
      </c>
      <c r="FJ27" s="87">
        <v>44957</v>
      </c>
      <c r="FK27" s="87">
        <v>44985</v>
      </c>
      <c r="FL27" s="87">
        <v>45016</v>
      </c>
      <c r="FM27" s="87">
        <v>45046</v>
      </c>
      <c r="FN27" s="87">
        <v>45077</v>
      </c>
      <c r="FO27" s="87">
        <v>45107</v>
      </c>
      <c r="FP27" s="87">
        <v>45138</v>
      </c>
      <c r="FQ27" s="87">
        <v>45169</v>
      </c>
      <c r="FR27" s="87">
        <v>45199</v>
      </c>
      <c r="FS27" s="87">
        <v>45230</v>
      </c>
      <c r="FT27" s="87">
        <v>45260</v>
      </c>
      <c r="FU27" s="87">
        <v>45291</v>
      </c>
      <c r="FV27" s="87">
        <v>45322</v>
      </c>
      <c r="FW27" s="87">
        <v>45351</v>
      </c>
      <c r="FX27" s="87">
        <v>45382</v>
      </c>
      <c r="FY27" s="87">
        <v>45412</v>
      </c>
      <c r="FZ27" s="87">
        <v>45443</v>
      </c>
      <c r="GA27" s="87">
        <v>45473</v>
      </c>
      <c r="GB27" s="87">
        <v>45504</v>
      </c>
      <c r="GC27" s="87">
        <v>45535</v>
      </c>
      <c r="GD27" s="87">
        <v>45565</v>
      </c>
      <c r="GE27" s="87">
        <v>45596</v>
      </c>
      <c r="GF27" s="87">
        <v>45626</v>
      </c>
      <c r="GG27" s="87">
        <v>45657</v>
      </c>
      <c r="GH27" s="87">
        <v>45688</v>
      </c>
      <c r="GI27" s="87">
        <v>45716</v>
      </c>
      <c r="GJ27" s="87">
        <v>45747</v>
      </c>
      <c r="GK27" s="87">
        <v>45777</v>
      </c>
      <c r="GL27" s="87">
        <v>45808</v>
      </c>
      <c r="GM27" s="87">
        <v>45838</v>
      </c>
      <c r="GN27" s="87">
        <v>45869</v>
      </c>
      <c r="GO27" s="87">
        <v>45900</v>
      </c>
      <c r="GP27" s="87">
        <v>45930</v>
      </c>
      <c r="GQ27" s="87">
        <v>45961</v>
      </c>
      <c r="GR27" s="87">
        <v>45991</v>
      </c>
      <c r="GS27" s="87">
        <v>46022</v>
      </c>
      <c r="GT27" s="87">
        <v>46053</v>
      </c>
      <c r="GU27" s="87">
        <v>46081</v>
      </c>
      <c r="GV27" s="87">
        <v>46112</v>
      </c>
      <c r="GW27" s="87">
        <v>46142</v>
      </c>
      <c r="GX27" s="87">
        <v>46173</v>
      </c>
      <c r="GY27" s="87">
        <v>46203</v>
      </c>
      <c r="GZ27" s="87">
        <v>46234</v>
      </c>
      <c r="HA27" s="87">
        <v>46265</v>
      </c>
      <c r="HB27" s="87">
        <v>46295</v>
      </c>
      <c r="HC27" s="87">
        <v>46326</v>
      </c>
      <c r="HD27" s="87">
        <v>46356</v>
      </c>
      <c r="HE27" s="87">
        <v>46387</v>
      </c>
      <c r="HF27" s="87">
        <v>46418</v>
      </c>
      <c r="HG27" s="87">
        <v>46446</v>
      </c>
      <c r="HH27" s="87">
        <v>46477</v>
      </c>
      <c r="HI27" s="87">
        <v>46507</v>
      </c>
      <c r="HJ27" s="87">
        <v>46538</v>
      </c>
      <c r="HK27" s="87">
        <v>46568</v>
      </c>
      <c r="HL27" s="87">
        <v>46599</v>
      </c>
      <c r="HM27" s="87">
        <v>46630</v>
      </c>
      <c r="HN27" s="87">
        <v>46660</v>
      </c>
      <c r="HO27" s="87">
        <v>46691</v>
      </c>
      <c r="HP27" s="87">
        <v>46721</v>
      </c>
      <c r="HQ27" s="87">
        <v>46752</v>
      </c>
      <c r="HR27" s="87">
        <v>46783</v>
      </c>
      <c r="HS27" s="87">
        <v>46812</v>
      </c>
      <c r="HT27" s="87">
        <v>46843</v>
      </c>
      <c r="HU27" s="87">
        <v>46873</v>
      </c>
      <c r="HV27" s="87">
        <v>46904</v>
      </c>
      <c r="HW27" s="87">
        <v>46934</v>
      </c>
      <c r="HX27" s="87">
        <v>46965</v>
      </c>
      <c r="HY27" s="87">
        <v>46996</v>
      </c>
      <c r="HZ27" s="87">
        <v>47026</v>
      </c>
      <c r="IA27" s="87">
        <v>47057</v>
      </c>
      <c r="IB27" s="87">
        <v>47087</v>
      </c>
      <c r="IC27" s="87">
        <v>47118</v>
      </c>
      <c r="ID27" s="87">
        <v>47149</v>
      </c>
      <c r="IE27" s="87">
        <v>47177</v>
      </c>
      <c r="IF27" s="87">
        <v>47208</v>
      </c>
      <c r="IG27" s="87">
        <v>47238</v>
      </c>
      <c r="IH27" s="87">
        <v>47269</v>
      </c>
      <c r="II27" s="87">
        <v>47299</v>
      </c>
      <c r="IJ27" s="87">
        <v>47330</v>
      </c>
      <c r="IK27" s="87">
        <v>47361</v>
      </c>
      <c r="IL27" s="87">
        <v>47391</v>
      </c>
      <c r="IM27" s="87">
        <v>47422</v>
      </c>
      <c r="IN27" s="87">
        <v>47452</v>
      </c>
      <c r="IO27" s="87">
        <v>47483</v>
      </c>
      <c r="IP27" s="87">
        <v>47514</v>
      </c>
      <c r="IQ27" s="87">
        <v>47542</v>
      </c>
      <c r="IR27" s="87">
        <v>47573</v>
      </c>
      <c r="IS27" s="87">
        <v>47603</v>
      </c>
      <c r="IT27" s="87">
        <v>47634</v>
      </c>
      <c r="IX27" s="86"/>
      <c r="IY27" s="86"/>
      <c r="IZ27" s="86"/>
      <c r="JA27" s="86"/>
      <c r="JB27" s="86"/>
      <c r="JC27" s="86"/>
      <c r="JD27" s="86"/>
      <c r="JE27" s="86"/>
      <c r="JF27" s="86"/>
      <c r="JG27" s="86"/>
      <c r="JH27" s="86"/>
      <c r="JI27" s="86"/>
      <c r="JJ27" s="86"/>
      <c r="JK27" s="86"/>
      <c r="JL27" s="86"/>
      <c r="JM27" s="86"/>
      <c r="JN27" s="86"/>
      <c r="JO27" s="86"/>
      <c r="JP27" s="86"/>
      <c r="JQ27" s="86"/>
      <c r="JR27" s="86"/>
      <c r="JS27" s="86"/>
      <c r="JT27" s="86"/>
      <c r="JU27" s="86"/>
      <c r="JV27" s="86"/>
      <c r="JW27" s="86"/>
      <c r="JX27" s="86"/>
      <c r="JY27" s="86"/>
      <c r="JZ27" s="86"/>
      <c r="KA27" s="86"/>
      <c r="KB27" s="86"/>
      <c r="KC27" s="86"/>
      <c r="KD27" s="86"/>
      <c r="KE27" s="86"/>
      <c r="KF27" s="86"/>
      <c r="KG27" s="86"/>
      <c r="KH27" s="86"/>
      <c r="KI27" s="86"/>
      <c r="KJ27" s="86"/>
      <c r="KK27" s="86"/>
      <c r="KL27" s="86"/>
      <c r="KM27" s="86"/>
      <c r="KN27" s="86"/>
      <c r="KO27" s="86"/>
      <c r="KP27" s="86"/>
      <c r="KQ27" s="86"/>
      <c r="KR27" s="86"/>
      <c r="KS27" s="86"/>
      <c r="KT27" s="86"/>
      <c r="KU27" s="86"/>
      <c r="KV27" s="86"/>
      <c r="KW27" s="86"/>
      <c r="KX27" s="86"/>
      <c r="KY27" s="86"/>
      <c r="KZ27" s="86"/>
      <c r="LA27" s="86"/>
      <c r="LB27" s="86"/>
      <c r="LC27" s="86"/>
      <c r="LD27" s="86"/>
      <c r="LE27" s="86"/>
      <c r="LF27" s="86"/>
      <c r="LG27" s="86"/>
      <c r="LH27" s="86"/>
      <c r="LI27" s="86"/>
      <c r="LJ27" s="86"/>
      <c r="LK27" s="86"/>
      <c r="LL27" s="86"/>
    </row>
    <row r="28" spans="1:324" s="3" customFormat="1" ht="18.75">
      <c r="I28" s="2" t="s">
        <v>213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76">
        <v>7.2750788133538104E-4</v>
      </c>
      <c r="BS28" s="76">
        <v>8.3010514665190897E-4</v>
      </c>
      <c r="BT28" s="76">
        <v>4.71216523992775E-4</v>
      </c>
      <c r="BU28" s="76">
        <v>9.3676814988290398E-4</v>
      </c>
      <c r="BV28" s="76">
        <v>1.6589391296950101E-3</v>
      </c>
      <c r="BW28" s="76">
        <v>1.74400970579314E-3</v>
      </c>
      <c r="BX28" s="76">
        <v>1.1467889908256901E-3</v>
      </c>
      <c r="BY28" s="76">
        <v>5.8069600564104699E-4</v>
      </c>
      <c r="BZ28" s="76">
        <v>8.3296973543294601E-4</v>
      </c>
      <c r="CA28" s="76">
        <v>1.03664128224552E-3</v>
      </c>
      <c r="CB28" s="76">
        <v>1.10024449877751E-3</v>
      </c>
      <c r="CC28" s="76">
        <v>1.83754437252036E-3</v>
      </c>
      <c r="CD28" s="76">
        <v>1.94033470773709E-3</v>
      </c>
      <c r="CE28" s="76">
        <v>1.02704553235193E-3</v>
      </c>
      <c r="CF28" s="76">
        <v>1.71653727616744E-3</v>
      </c>
      <c r="CG28" s="76">
        <v>2.4026085464218302E-3</v>
      </c>
      <c r="CH28" s="76">
        <v>2.37615787354007E-3</v>
      </c>
      <c r="CI28" s="76">
        <v>5.49512167769429E-3</v>
      </c>
      <c r="CJ28" s="76">
        <v>4.3219250087606596E-3</v>
      </c>
      <c r="CK28" s="76">
        <v>3.09505164634374E-3</v>
      </c>
      <c r="CL28" s="76">
        <v>2.64607800492968E-3</v>
      </c>
      <c r="CM28" s="76">
        <v>3.7926235212247701E-3</v>
      </c>
      <c r="CN28" s="76">
        <v>6.5433854907539103E-3</v>
      </c>
      <c r="CO28" s="76">
        <v>6.0682874371087298E-3</v>
      </c>
      <c r="CP28" s="76">
        <v>6.0543832318368501E-3</v>
      </c>
      <c r="CQ28" s="76">
        <v>7.4940165574606697E-3</v>
      </c>
      <c r="CR28" s="76">
        <v>4.8821267346597598E-3</v>
      </c>
      <c r="CS28" s="76">
        <v>6.0447977476918002E-3</v>
      </c>
      <c r="CT28" s="76">
        <v>7.8977449859711103E-3</v>
      </c>
      <c r="CU28" s="76">
        <v>7.64686576960945E-3</v>
      </c>
      <c r="CV28" s="76">
        <v>8.5220984283922406E-3</v>
      </c>
      <c r="CW28" s="76">
        <v>9.3324511613330097E-3</v>
      </c>
      <c r="CX28" s="76">
        <v>8.9279652386448499E-3</v>
      </c>
      <c r="CY28" s="76">
        <v>1.1951039290648001E-2</v>
      </c>
      <c r="CZ28" s="76">
        <v>1.2654975268195499E-2</v>
      </c>
      <c r="DA28" s="76">
        <v>1.21078701155751E-2</v>
      </c>
      <c r="DB28" s="76">
        <v>1.1549727066968499E-2</v>
      </c>
      <c r="DC28" s="76">
        <v>8.4630194128028201E-3</v>
      </c>
      <c r="DD28" s="76">
        <v>9.0612274845005298E-3</v>
      </c>
      <c r="DE28" s="76">
        <v>1.3791250615680799E-2</v>
      </c>
      <c r="DF28" s="76">
        <v>1.5314095218251901E-2</v>
      </c>
      <c r="DG28" s="76">
        <v>1.5086056720786001E-2</v>
      </c>
      <c r="DH28" s="76">
        <v>1.51882906737276E-2</v>
      </c>
      <c r="DI28" s="76">
        <v>1.43108841825177E-2</v>
      </c>
      <c r="DJ28" s="76">
        <v>1.53272576636288E-2</v>
      </c>
      <c r="DK28" s="76">
        <v>1.8938894021380499E-2</v>
      </c>
      <c r="DL28" s="76">
        <v>1.49823845725941E-2</v>
      </c>
      <c r="DM28" s="76">
        <v>1.3446236330368899E-2</v>
      </c>
      <c r="DN28" s="76">
        <v>1.3876521222914801E-2</v>
      </c>
      <c r="DO28" s="76">
        <v>1.5575425439861601E-2</v>
      </c>
      <c r="DP28" s="76">
        <v>1.4318181818181799E-2</v>
      </c>
      <c r="DQ28" s="76">
        <v>1.7257441994587602E-2</v>
      </c>
      <c r="DR28" s="76">
        <v>1.7442315213140401E-2</v>
      </c>
      <c r="DS28" s="76">
        <v>2.0266380071392899E-2</v>
      </c>
      <c r="DT28" s="76">
        <v>1.7512383478294799E-2</v>
      </c>
      <c r="DU28" s="76">
        <v>1.87456607266836E-2</v>
      </c>
      <c r="DV28" s="76">
        <v>3.0732425469267601E-2</v>
      </c>
      <c r="DW28" s="76">
        <v>1.6915065541389801E-2</v>
      </c>
      <c r="DX28" s="76">
        <v>1.60056710069768E-2</v>
      </c>
      <c r="DY28" s="76">
        <v>1.8933443571723899E-2</v>
      </c>
      <c r="DZ28" s="76">
        <v>1.7089806744979199E-2</v>
      </c>
      <c r="EA28" s="76">
        <v>1.6911079087903701E-2</v>
      </c>
      <c r="EB28" s="76">
        <v>2.1195469328249401E-2</v>
      </c>
      <c r="EC28" s="76">
        <v>1.5990862364363201E-2</v>
      </c>
      <c r="ED28" s="76">
        <v>1.22002524190156E-2</v>
      </c>
      <c r="EE28" s="76">
        <v>1.57835400225479E-2</v>
      </c>
      <c r="EF28" s="76">
        <v>1.39341366722927E-2</v>
      </c>
      <c r="EG28" s="76">
        <v>1.6764094883810799E-2</v>
      </c>
      <c r="EH28" s="76">
        <v>2.2147561999911601E-2</v>
      </c>
      <c r="EI28" s="76">
        <v>1.4003402695982201E-2</v>
      </c>
      <c r="EJ28" s="76">
        <v>2.0412671762470701E-2</v>
      </c>
      <c r="EK28" s="76">
        <v>2.38387286011413E-2</v>
      </c>
      <c r="EL28" s="76">
        <v>2.1087314662273499E-2</v>
      </c>
      <c r="EM28" s="76">
        <v>1.8601355241596201E-2</v>
      </c>
      <c r="EN28" s="76">
        <v>2.67740055369372E-2</v>
      </c>
      <c r="EO28" s="76">
        <v>1.92443576208488E-2</v>
      </c>
      <c r="EP28" s="76">
        <v>2.01528318849266E-2</v>
      </c>
      <c r="EQ28" s="76">
        <v>1.66016343959361E-2</v>
      </c>
      <c r="ER28" s="76">
        <v>4.5733811956371703E-2</v>
      </c>
      <c r="ES28" s="76">
        <v>3.5627135187896501E-2</v>
      </c>
      <c r="ET28" s="76">
        <v>6.82760008046671E-2</v>
      </c>
      <c r="EU28" s="76">
        <v>3.1133775545416201E-2</v>
      </c>
      <c r="EV28" s="76">
        <v>4.4194107452339697E-2</v>
      </c>
      <c r="EW28" s="76">
        <v>6.1701667027495098E-2</v>
      </c>
      <c r="EX28" s="76">
        <v>3.03706106560701E-2</v>
      </c>
      <c r="EY28" s="76">
        <v>4.4372963833560201E-2</v>
      </c>
      <c r="EZ28" s="76">
        <v>5.0906061237242201E-2</v>
      </c>
      <c r="FA28" s="76">
        <v>5.5782554627820197E-2</v>
      </c>
      <c r="FB28" s="76">
        <v>5.3979606630261398E-2</v>
      </c>
      <c r="FC28" s="76">
        <v>4.8431036222379202E-2</v>
      </c>
      <c r="FD28" s="76">
        <v>5.1045137837019097E-2</v>
      </c>
      <c r="FE28" s="76">
        <v>0.126126126126126</v>
      </c>
      <c r="FF28" s="76">
        <v>0.11760591089931401</v>
      </c>
      <c r="FG28" s="76">
        <v>6.1428318896941801E-2</v>
      </c>
      <c r="FH28" s="76">
        <v>0.121520821789353</v>
      </c>
      <c r="FI28" s="76">
        <v>0.130160346144057</v>
      </c>
      <c r="FJ28" s="76">
        <v>7.2902877874197206E-2</v>
      </c>
      <c r="FK28" s="76">
        <v>5.6246167567868897E-2</v>
      </c>
      <c r="FL28" s="76">
        <v>0.11870202902956201</v>
      </c>
      <c r="FM28" s="76">
        <v>7.2108697977960795E-2</v>
      </c>
      <c r="FN28" s="76">
        <v>6.6740022853273503E-2</v>
      </c>
      <c r="FO28" s="76">
        <v>7.2901468728722899E-2</v>
      </c>
      <c r="FP28" s="76">
        <v>8.9974491767797801E-2</v>
      </c>
      <c r="FQ28" s="76">
        <v>7.1726835456419502E-2</v>
      </c>
      <c r="FR28" s="76">
        <v>0.12776545947277701</v>
      </c>
      <c r="FS28" s="76">
        <v>0.115927679724494</v>
      </c>
      <c r="FT28" s="76">
        <v>0.13331972233564701</v>
      </c>
      <c r="FU28" s="76">
        <v>0.19614399235746199</v>
      </c>
      <c r="FV28" s="76">
        <v>1.46380769058597E-2</v>
      </c>
      <c r="FW28" s="76">
        <v>2.66238475085466E-2</v>
      </c>
      <c r="FX28" s="76">
        <v>2.9975848842165101E-2</v>
      </c>
      <c r="FY28" s="76">
        <v>2.15652361906821E-2</v>
      </c>
      <c r="FZ28" s="76">
        <v>2.80962128966223E-2</v>
      </c>
      <c r="GA28" s="76">
        <v>3.6831053856194299E-2</v>
      </c>
      <c r="GB28" s="76">
        <v>3.4970945589012099E-2</v>
      </c>
      <c r="GC28" s="76">
        <v>3.61903742170352E-2</v>
      </c>
      <c r="GD28" s="76">
        <v>5.0294796206101E-2</v>
      </c>
      <c r="GE28" s="76">
        <v>3.7564196625091702E-2</v>
      </c>
      <c r="GF28" s="76">
        <v>4.1153944345162098E-2</v>
      </c>
      <c r="GG28" s="76">
        <v>5.59471365638766E-2</v>
      </c>
      <c r="GH28" s="76">
        <v>3.9591516103692097E-2</v>
      </c>
      <c r="GI28" s="76">
        <v>4.2000000000000003E-2</v>
      </c>
      <c r="GJ28" s="76">
        <v>3.8899999999999997E-2</v>
      </c>
      <c r="GK28" s="76">
        <v>3.9899999999999998E-2</v>
      </c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</row>
    <row r="29" spans="1:324" s="3" customFormat="1" ht="18.75">
      <c r="I29" s="2" t="s">
        <v>205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>
        <v>7.0715837198945891E-2</v>
      </c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>
        <v>5.3960378831005802E-2</v>
      </c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>
        <v>7.271554194977585E-2</v>
      </c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>
        <v>5.0500224264199464E-2</v>
      </c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>
        <v>6.643341671414274E-2</v>
      </c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>
        <v>0.12655373990529123</v>
      </c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>
        <v>0.1622290925574208</v>
      </c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>
        <v>0.18737341917219066</v>
      </c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>
        <v>0.17852850001894913</v>
      </c>
    </row>
    <row r="30" spans="1:324" s="3" customFormat="1" ht="18.75">
      <c r="I30" s="2" t="s">
        <v>206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>
        <v>6.898090475232739E-2</v>
      </c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>
        <v>0.1016140188668084</v>
      </c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>
        <v>5.3366148267185075E-2</v>
      </c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>
        <v>9.6308387517978364E-2</v>
      </c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>
        <v>0.16214039655413776</v>
      </c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>
        <v>0.2713130192994031</v>
      </c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>
        <v>0.39099160203732358</v>
      </c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>
        <v>0.54928955454683293</v>
      </c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>
        <v>0.65281571380769565</v>
      </c>
    </row>
    <row r="31" spans="1:324" s="3" customFormat="1" ht="18.75"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</row>
    <row r="32" spans="1:324" s="3" customFormat="1" ht="18.75"/>
    <row r="33" s="3" customFormat="1" ht="18.75"/>
    <row r="34" s="3" customFormat="1" ht="18.75"/>
    <row r="35" s="3" customFormat="1" ht="18.75"/>
    <row r="36" s="3" customFormat="1" ht="18.75"/>
    <row r="37" s="3" customFormat="1" ht="18.75"/>
    <row r="38" s="3" customFormat="1" ht="18.75"/>
    <row r="39" s="3" customFormat="1" ht="18.75"/>
    <row r="40" s="3" customFormat="1" ht="18.75"/>
    <row r="41" s="3" customFormat="1" ht="18.75"/>
    <row r="42" s="3" customFormat="1" ht="18.75"/>
    <row r="43" s="3" customFormat="1" ht="18.75"/>
    <row r="44" s="3" customFormat="1" ht="18.75"/>
    <row r="45" s="3" customFormat="1" ht="18.75"/>
    <row r="46" s="3" customFormat="1" ht="18.75"/>
    <row r="47" s="3" customFormat="1" ht="18.75"/>
    <row r="48" s="3" customFormat="1" ht="18.75"/>
    <row r="49" s="3" customFormat="1" ht="18.75"/>
    <row r="50" s="3" customFormat="1" ht="18.75"/>
    <row r="51" s="3" customFormat="1" ht="18.75"/>
    <row r="52" s="3" customFormat="1" ht="18.75"/>
    <row r="53" s="3" customFormat="1" ht="18.75"/>
    <row r="54" s="3" customFormat="1" ht="18.75"/>
    <row r="55" s="3" customFormat="1" ht="18.75"/>
    <row r="56" s="3" customFormat="1" ht="18.75"/>
    <row r="57" s="3" customFormat="1" ht="18.75"/>
    <row r="58" s="3" customFormat="1" ht="18.75"/>
    <row r="59" s="3" customFormat="1" ht="18.75"/>
    <row r="60" s="3" customFormat="1" ht="18.75"/>
    <row r="61" s="3" customFormat="1" ht="18.75"/>
    <row r="62" s="3" customFormat="1" ht="18.75"/>
    <row r="63" s="3" customFormat="1" ht="18.75"/>
    <row r="64" s="3" customFormat="1" ht="18.75"/>
    <row r="65" s="3" customFormat="1" ht="18.75"/>
    <row r="66" s="3" customFormat="1" ht="18.75"/>
    <row r="67" s="3" customFormat="1" ht="18.75"/>
    <row r="68" s="3" customFormat="1" ht="18.75"/>
    <row r="69" s="3" customFormat="1" ht="18.7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33488-EB49-47AC-999B-11E938C20304}">
  <sheetPr codeName="Sheet7"/>
  <dimension ref="A1:AD69"/>
  <sheetViews>
    <sheetView showGridLines="0" zoomScale="80" zoomScaleNormal="80" workbookViewId="0">
      <pane ySplit="1" topLeftCell="A26" activePane="bottomLeft" state="frozen"/>
      <selection activeCell="B10" sqref="B10"/>
      <selection pane="bottomLeft" activeCell="G53" sqref="G53"/>
    </sheetView>
  </sheetViews>
  <sheetFormatPr defaultColWidth="9.140625" defaultRowHeight="15"/>
  <cols>
    <col min="1" max="1" width="15" style="2" customWidth="1"/>
    <col min="2" max="2" width="25" style="2" customWidth="1"/>
    <col min="3" max="8" width="9.140625" style="2"/>
    <col min="9" max="9" width="50.85546875" style="2" customWidth="1"/>
    <col min="10" max="11" width="18.140625" style="2" customWidth="1"/>
    <col min="12" max="12" width="18.28515625" style="2" customWidth="1"/>
    <col min="13" max="14" width="17.28515625" style="2" customWidth="1"/>
    <col min="15" max="15" width="16.5703125" style="2" customWidth="1"/>
    <col min="16" max="16" width="14.5703125" style="2" customWidth="1"/>
    <col min="17" max="17" width="14.7109375" style="2" customWidth="1"/>
    <col min="18" max="18" width="14.5703125" style="2" customWidth="1"/>
    <col min="19" max="19" width="15.28515625" style="2" customWidth="1"/>
    <col min="20" max="20" width="14.28515625" style="2" customWidth="1"/>
    <col min="21" max="43" width="13" style="2" bestFit="1" customWidth="1"/>
    <col min="44" max="45" width="12.5703125" style="2" bestFit="1" customWidth="1"/>
    <col min="46" max="46" width="12.140625" style="2" bestFit="1" customWidth="1"/>
    <col min="47" max="47" width="13" style="2" bestFit="1" customWidth="1"/>
    <col min="48" max="50" width="12.5703125" style="2" bestFit="1" customWidth="1"/>
    <col min="51" max="51" width="13" style="2" bestFit="1" customWidth="1"/>
    <col min="52" max="53" width="12.140625" style="2" bestFit="1" customWidth="1"/>
    <col min="54" max="57" width="12.5703125" style="2" bestFit="1" customWidth="1"/>
    <col min="58" max="59" width="13" style="2" bestFit="1" customWidth="1"/>
    <col min="60" max="61" width="12.5703125" style="2" bestFit="1" customWidth="1"/>
    <col min="62" max="62" width="13" style="2" bestFit="1" customWidth="1"/>
    <col min="63" max="63" width="12.5703125" style="2" bestFit="1" customWidth="1"/>
    <col min="64" max="64" width="13" style="2" bestFit="1" customWidth="1"/>
    <col min="65" max="66" width="12.5703125" style="2" bestFit="1" customWidth="1"/>
    <col min="67" max="68" width="13" style="2" bestFit="1" customWidth="1"/>
    <col min="69" max="69" width="12.5703125" style="2" bestFit="1" customWidth="1"/>
    <col min="70" max="71" width="13" style="2" bestFit="1" customWidth="1"/>
    <col min="72" max="73" width="12.5703125" style="2" bestFit="1" customWidth="1"/>
    <col min="74" max="16384" width="9.140625" style="2"/>
  </cols>
  <sheetData>
    <row r="1" spans="1:30" s="21" customFormat="1" ht="18.75">
      <c r="A1" s="22" t="s">
        <v>40</v>
      </c>
    </row>
    <row r="2" spans="1:30" s="3" customFormat="1" ht="18.75"/>
    <row r="3" spans="1:30" s="5" customFormat="1">
      <c r="A3" s="4" t="s">
        <v>41</v>
      </c>
      <c r="B3" s="5" t="s">
        <v>42</v>
      </c>
    </row>
    <row r="4" spans="1:30" s="3" customFormat="1" ht="18.75"/>
    <row r="5" spans="1:30" s="3" customFormat="1" ht="18.75"/>
    <row r="6" spans="1:30" s="3" customFormat="1" ht="18.75"/>
    <row r="7" spans="1:30" s="3" customFormat="1" ht="19.5">
      <c r="B7"/>
      <c r="I7" s="52" t="s">
        <v>215</v>
      </c>
    </row>
    <row r="8" spans="1:30" s="3" customFormat="1" ht="18.75">
      <c r="J8" s="28">
        <v>2010</v>
      </c>
      <c r="K8" s="28">
        <v>2011</v>
      </c>
      <c r="L8" s="28">
        <v>2012</v>
      </c>
      <c r="M8" s="28">
        <v>2013</v>
      </c>
      <c r="N8" s="28">
        <v>2014</v>
      </c>
      <c r="O8" s="28">
        <v>2015</v>
      </c>
      <c r="P8" s="28">
        <v>2016</v>
      </c>
      <c r="Q8" s="28">
        <v>2017</v>
      </c>
      <c r="R8" s="28">
        <v>2018</v>
      </c>
      <c r="S8" s="28">
        <v>2019</v>
      </c>
      <c r="T8" s="28">
        <v>2020</v>
      </c>
      <c r="U8" s="28">
        <v>2021</v>
      </c>
      <c r="V8" s="28">
        <v>2022</v>
      </c>
      <c r="W8" s="28">
        <v>2023</v>
      </c>
      <c r="X8" s="28">
        <v>2024</v>
      </c>
      <c r="Y8" s="28">
        <v>2025</v>
      </c>
      <c r="Z8" s="28">
        <v>2026</v>
      </c>
      <c r="AA8" s="28">
        <v>2027</v>
      </c>
      <c r="AB8" s="28">
        <v>2028</v>
      </c>
      <c r="AC8" s="28">
        <v>2029</v>
      </c>
      <c r="AD8" s="28">
        <v>2030</v>
      </c>
    </row>
    <row r="9" spans="1:30" s="3" customFormat="1" ht="18.75">
      <c r="I9" s="2" t="s">
        <v>213</v>
      </c>
      <c r="J9" s="50">
        <v>1.2077247077561855</v>
      </c>
      <c r="K9" s="50">
        <v>1.2210653309639896</v>
      </c>
      <c r="L9" s="50">
        <v>1.2562313347517171</v>
      </c>
      <c r="M9" s="50">
        <v>1.2581770604692308</v>
      </c>
      <c r="N9" s="50">
        <v>1.2670932014931084</v>
      </c>
      <c r="O9" s="50">
        <v>1.2532732665633586</v>
      </c>
      <c r="P9" s="50">
        <v>1.2371522526996548</v>
      </c>
      <c r="Q9" s="50">
        <v>1.2410742971502597</v>
      </c>
      <c r="R9" s="50">
        <v>1.2458313792455222</v>
      </c>
      <c r="S9" s="50">
        <v>1.2526278254311498</v>
      </c>
      <c r="T9" s="50">
        <v>1.2477784243381431</v>
      </c>
      <c r="U9" s="50">
        <v>1.2491810771742855</v>
      </c>
      <c r="V9" s="50">
        <v>1.2196616611762638</v>
      </c>
      <c r="W9" s="50">
        <v>1.1946343093585832</v>
      </c>
      <c r="X9" s="50"/>
      <c r="Y9" s="50"/>
      <c r="Z9" s="50"/>
      <c r="AA9" s="50"/>
      <c r="AB9" s="50"/>
      <c r="AC9" s="50"/>
      <c r="AD9" s="50"/>
    </row>
    <row r="10" spans="1:30" s="3" customFormat="1" ht="18.75">
      <c r="I10" s="2" t="s">
        <v>205</v>
      </c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>
        <v>1.2134288221993683</v>
      </c>
      <c r="W10" s="50">
        <v>1.1889273311659709</v>
      </c>
      <c r="X10" s="50">
        <v>1.1678848847796814</v>
      </c>
      <c r="Y10" s="50">
        <v>1.1553429349668403</v>
      </c>
      <c r="Z10" s="50">
        <v>1.1483659268462711</v>
      </c>
      <c r="AA10" s="50">
        <v>1.1428768433574057</v>
      </c>
      <c r="AB10" s="50">
        <v>1.1428678044241352</v>
      </c>
      <c r="AC10" s="50">
        <v>1.1384710870581363</v>
      </c>
      <c r="AD10" s="50">
        <v>1.1324590977302502</v>
      </c>
    </row>
    <row r="11" spans="1:30" s="3" customFormat="1" ht="18.75">
      <c r="I11" s="2" t="s">
        <v>206</v>
      </c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>
        <v>1.2372259019427887</v>
      </c>
      <c r="V11" s="50">
        <v>1.2353320760058899</v>
      </c>
      <c r="W11" s="50">
        <v>1.1776405135016916</v>
      </c>
      <c r="X11" s="50">
        <v>1.1714135232007183</v>
      </c>
      <c r="Y11" s="50">
        <v>1.1591552322205327</v>
      </c>
      <c r="Z11" s="50">
        <v>1.149248169615015</v>
      </c>
      <c r="AA11" s="50">
        <v>1.1394580250671973</v>
      </c>
      <c r="AB11" s="50">
        <v>1.1287760570496406</v>
      </c>
      <c r="AC11" s="50">
        <v>1.1180912632817097</v>
      </c>
      <c r="AD11" s="50">
        <v>1.1072261775719332</v>
      </c>
    </row>
    <row r="12" spans="1:30" s="3" customFormat="1" ht="18.75">
      <c r="I12" s="2" t="s">
        <v>178</v>
      </c>
      <c r="J12" s="50">
        <v>1.1169668674352338</v>
      </c>
      <c r="K12" s="50">
        <v>1.1169668674352338</v>
      </c>
      <c r="L12" s="50">
        <v>1.1169668674352338</v>
      </c>
      <c r="M12" s="50">
        <v>1.1169668674352338</v>
      </c>
      <c r="N12" s="50">
        <v>1.1169668674352338</v>
      </c>
      <c r="O12" s="50">
        <v>1.1169668674352338</v>
      </c>
      <c r="P12" s="50">
        <v>1.1169668674352338</v>
      </c>
      <c r="Q12" s="50">
        <v>1.1169668674352338</v>
      </c>
      <c r="R12" s="50">
        <v>1.1169668674352338</v>
      </c>
      <c r="S12" s="50">
        <v>1.1169668674352338</v>
      </c>
      <c r="T12" s="50">
        <v>1.1169668674352338</v>
      </c>
      <c r="U12" s="50">
        <v>1.1169668674352338</v>
      </c>
      <c r="V12" s="50">
        <v>1.1169668674352338</v>
      </c>
      <c r="W12" s="50">
        <v>1.1169668674352338</v>
      </c>
      <c r="X12" s="50">
        <v>1.1169668674352338</v>
      </c>
      <c r="Y12" s="50">
        <v>1.1169668674352338</v>
      </c>
      <c r="Z12" s="50">
        <v>1.1169668674352338</v>
      </c>
      <c r="AA12" s="50">
        <v>1.1169668674352338</v>
      </c>
      <c r="AB12" s="50">
        <v>1.1169668674352338</v>
      </c>
      <c r="AC12" s="50">
        <v>1.1169668674352338</v>
      </c>
      <c r="AD12" s="50">
        <v>1.1169668674352338</v>
      </c>
    </row>
    <row r="13" spans="1:30" s="3" customFormat="1" ht="18.75"/>
    <row r="14" spans="1:30" s="3" customFormat="1" ht="18.75"/>
    <row r="15" spans="1:30" s="3" customFormat="1" ht="18.75"/>
    <row r="16" spans="1:30" s="3" customFormat="1" ht="18.75"/>
    <row r="17" spans="1:30" s="3" customFormat="1" ht="18.75"/>
    <row r="18" spans="1:30" s="3" customFormat="1" ht="18.75"/>
    <row r="19" spans="1:30" s="5" customFormat="1">
      <c r="A19" s="4" t="s">
        <v>43</v>
      </c>
      <c r="B19" s="5" t="s">
        <v>44</v>
      </c>
    </row>
    <row r="20" spans="1:30" s="3" customFormat="1" ht="18.75"/>
    <row r="21" spans="1:30" s="3" customFormat="1" ht="18.75"/>
    <row r="22" spans="1:30" s="3" customFormat="1" ht="18.75">
      <c r="B22"/>
      <c r="I22" s="52" t="s">
        <v>216</v>
      </c>
    </row>
    <row r="23" spans="1:30" ht="18.75">
      <c r="I23" s="3"/>
      <c r="J23" s="28">
        <v>2010</v>
      </c>
      <c r="K23" s="28">
        <v>2011</v>
      </c>
      <c r="L23" s="28">
        <v>2012</v>
      </c>
      <c r="M23" s="28">
        <v>2013</v>
      </c>
      <c r="N23" s="28">
        <v>2014</v>
      </c>
      <c r="O23" s="28">
        <v>2015</v>
      </c>
      <c r="P23" s="28">
        <v>2016</v>
      </c>
      <c r="Q23" s="28">
        <v>2017</v>
      </c>
      <c r="R23" s="28">
        <v>2018</v>
      </c>
      <c r="S23" s="28">
        <v>2019</v>
      </c>
      <c r="T23" s="28">
        <v>2020</v>
      </c>
      <c r="U23" s="28">
        <v>2021</v>
      </c>
      <c r="V23" s="28">
        <v>2022</v>
      </c>
      <c r="W23" s="28">
        <v>2023</v>
      </c>
      <c r="X23" s="28">
        <v>2024</v>
      </c>
      <c r="Y23" s="28">
        <v>2025</v>
      </c>
      <c r="Z23" s="28">
        <v>2026</v>
      </c>
      <c r="AA23" s="28">
        <v>2027</v>
      </c>
      <c r="AB23" s="28">
        <v>2028</v>
      </c>
      <c r="AC23" s="28">
        <v>2029</v>
      </c>
      <c r="AD23" s="28">
        <v>2030</v>
      </c>
    </row>
    <row r="24" spans="1:30">
      <c r="I24" s="2" t="s">
        <v>213</v>
      </c>
      <c r="J24" s="50">
        <v>5.9154499999999981</v>
      </c>
      <c r="K24" s="50">
        <v>6.1744999999999983</v>
      </c>
      <c r="L24" s="50">
        <v>6.4456799999999994</v>
      </c>
      <c r="M24" s="50">
        <v>6.4835999999999983</v>
      </c>
      <c r="N24" s="50">
        <v>6.6983300000000003</v>
      </c>
      <c r="O24" s="50">
        <v>6.4855399999999994</v>
      </c>
      <c r="P24" s="50">
        <v>6.6187999999999994</v>
      </c>
      <c r="Q24" s="50">
        <v>6.5223499999999994</v>
      </c>
      <c r="R24" s="50">
        <v>6.3859299999999983</v>
      </c>
      <c r="S24" s="50">
        <v>6.3613999999999988</v>
      </c>
      <c r="T24" s="50">
        <v>6.200219999999999</v>
      </c>
      <c r="U24" s="50">
        <v>6.1854399999999998</v>
      </c>
      <c r="V24" s="50">
        <v>5.9300300000000004</v>
      </c>
      <c r="W24" s="50">
        <v>5.8846299999999996</v>
      </c>
      <c r="X24" s="50">
        <v>5.8369999999999997</v>
      </c>
      <c r="Y24" s="50"/>
      <c r="Z24" s="50"/>
      <c r="AA24" s="50"/>
      <c r="AB24" s="50"/>
      <c r="AC24" s="50"/>
      <c r="AD24" s="50"/>
    </row>
    <row r="25" spans="1:30">
      <c r="I25" s="2" t="s">
        <v>205</v>
      </c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>
        <v>5.9300329999999999</v>
      </c>
      <c r="W25" s="50">
        <v>5.8846270000000001</v>
      </c>
      <c r="X25" s="50">
        <v>5.8610884919999986</v>
      </c>
      <c r="Y25" s="50">
        <v>5.8141997840639998</v>
      </c>
      <c r="Z25" s="50">
        <v>5.7676861857914865</v>
      </c>
      <c r="AA25" s="50">
        <v>5.7388477548625279</v>
      </c>
      <c r="AB25" s="50">
        <v>5.738847754862471</v>
      </c>
      <c r="AC25" s="50">
        <v>5.714999649099374</v>
      </c>
      <c r="AD25" s="50">
        <v>5.7009223772945266</v>
      </c>
    </row>
    <row r="26" spans="1:30">
      <c r="I26" s="2" t="s">
        <v>206</v>
      </c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>
        <v>5.9297994722148681</v>
      </c>
      <c r="W26" s="50">
        <v>5.9052786476583332</v>
      </c>
      <c r="X26" s="50">
        <v>5.8808592212755064</v>
      </c>
      <c r="Y26" s="50">
        <v>5.8530977750748434</v>
      </c>
      <c r="Z26" s="50">
        <v>5.8220366038112532</v>
      </c>
      <c r="AA26" s="50">
        <v>5.7945468160891398</v>
      </c>
      <c r="AB26" s="50">
        <v>5.7671848236910215</v>
      </c>
      <c r="AC26" s="50">
        <v>5.7399500397708882</v>
      </c>
      <c r="AD26" s="50">
        <v>5.7128418801508936</v>
      </c>
    </row>
    <row r="39" spans="1:30" s="5" customFormat="1">
      <c r="A39" s="4" t="s">
        <v>45</v>
      </c>
      <c r="B39" s="5" t="s">
        <v>46</v>
      </c>
    </row>
    <row r="41" spans="1:30">
      <c r="A41"/>
    </row>
    <row r="44" spans="1:30" ht="18.75">
      <c r="I44" s="52" t="s">
        <v>217</v>
      </c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</row>
    <row r="45" spans="1:30" ht="18.75">
      <c r="I45" s="83"/>
      <c r="J45" s="28">
        <v>2010</v>
      </c>
      <c r="K45" s="28">
        <v>2011</v>
      </c>
      <c r="L45" s="28">
        <v>2012</v>
      </c>
      <c r="M45" s="28">
        <v>2013</v>
      </c>
      <c r="N45" s="28">
        <v>2014</v>
      </c>
      <c r="O45" s="28">
        <v>2015</v>
      </c>
      <c r="P45" s="28">
        <v>2016</v>
      </c>
      <c r="Q45" s="28">
        <v>2017</v>
      </c>
      <c r="R45" s="28">
        <v>2018</v>
      </c>
      <c r="S45" s="28">
        <v>2019</v>
      </c>
      <c r="T45" s="28">
        <v>2020</v>
      </c>
      <c r="U45" s="28">
        <v>2021</v>
      </c>
      <c r="V45" s="28">
        <v>2022</v>
      </c>
      <c r="W45" s="28">
        <v>2023</v>
      </c>
      <c r="X45" s="28">
        <v>2024</v>
      </c>
      <c r="Y45" s="28">
        <v>2025</v>
      </c>
      <c r="Z45" s="28">
        <v>2026</v>
      </c>
      <c r="AA45" s="28">
        <v>2027</v>
      </c>
      <c r="AB45" s="28">
        <v>2028</v>
      </c>
      <c r="AC45" s="28">
        <v>2029</v>
      </c>
      <c r="AD45" s="28">
        <v>2030</v>
      </c>
    </row>
    <row r="46" spans="1:30">
      <c r="I46" s="29" t="s">
        <v>213</v>
      </c>
      <c r="J46" s="58">
        <v>52.305210000000002</v>
      </c>
      <c r="K46" s="58">
        <v>50.36437999999999</v>
      </c>
      <c r="L46" s="58">
        <v>49.93477</v>
      </c>
      <c r="M46" s="58">
        <v>49.279360000000004</v>
      </c>
      <c r="N46" s="58">
        <v>48.152700000000003</v>
      </c>
      <c r="O46" s="58">
        <v>46.85698</v>
      </c>
      <c r="P46" s="58">
        <v>45.248919999999998</v>
      </c>
      <c r="Q46" s="58">
        <v>45.606989999999996</v>
      </c>
      <c r="R46" s="58">
        <v>45.902050000000003</v>
      </c>
      <c r="S46" s="58">
        <v>45.671920000000007</v>
      </c>
      <c r="T46" s="58">
        <v>45.44178999999999</v>
      </c>
      <c r="U46" s="58">
        <v>45.556940000000004</v>
      </c>
      <c r="V46" s="58">
        <v>44.238477000000003</v>
      </c>
      <c r="W46" s="58">
        <v>42.629437000000003</v>
      </c>
      <c r="X46" s="58">
        <v>41.977999999999994</v>
      </c>
      <c r="Y46" s="58"/>
      <c r="Z46" s="58"/>
      <c r="AA46" s="58"/>
      <c r="AB46" s="58"/>
      <c r="AC46" s="58"/>
      <c r="AD46" s="58"/>
    </row>
    <row r="47" spans="1:30">
      <c r="I47" s="29" t="s">
        <v>205</v>
      </c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>
        <v>44.238476999999996</v>
      </c>
      <c r="W47" s="58">
        <v>42.629437000000003</v>
      </c>
      <c r="X47" s="58">
        <v>41.06</v>
      </c>
      <c r="Y47" s="58">
        <v>41.503649389028922</v>
      </c>
      <c r="Z47" s="58">
        <v>41.191451444262057</v>
      </c>
      <c r="AA47" s="58">
        <v>40.694129538805029</v>
      </c>
      <c r="AB47" s="58">
        <v>40.292199420101007</v>
      </c>
      <c r="AC47" s="58">
        <v>40.117662433682234</v>
      </c>
      <c r="AD47" s="58">
        <v>39.910700708049461</v>
      </c>
    </row>
    <row r="48" spans="1:30">
      <c r="I48" s="29" t="s">
        <v>206</v>
      </c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>
        <v>44.23</v>
      </c>
      <c r="W48" s="58">
        <v>42.195909685557332</v>
      </c>
      <c r="X48" s="58">
        <v>41.338326656944581</v>
      </c>
      <c r="Y48" s="58">
        <v>40.542535500108109</v>
      </c>
      <c r="Z48" s="58">
        <v>40.157145475707168</v>
      </c>
      <c r="AA48" s="58">
        <v>39.754964967206256</v>
      </c>
      <c r="AB48" s="58">
        <v>39.330219620378521</v>
      </c>
      <c r="AC48" s="58">
        <v>38.91280945904591</v>
      </c>
      <c r="AD48" s="58">
        <v>38.491841564336859</v>
      </c>
    </row>
    <row r="49" spans="1:30"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60" spans="1:30" s="5" customFormat="1">
      <c r="A60" s="4" t="s">
        <v>47</v>
      </c>
      <c r="B60" s="5" t="s">
        <v>48</v>
      </c>
    </row>
    <row r="63" spans="1:30">
      <c r="A63"/>
    </row>
    <row r="64" spans="1:30">
      <c r="I64" s="52" t="s">
        <v>218</v>
      </c>
    </row>
    <row r="65" spans="9:30" ht="18.75">
      <c r="I65" s="83"/>
      <c r="J65" s="28">
        <v>2010</v>
      </c>
      <c r="K65" s="28">
        <v>2011</v>
      </c>
      <c r="L65" s="28">
        <v>2012</v>
      </c>
      <c r="M65" s="28">
        <v>2013</v>
      </c>
      <c r="N65" s="28">
        <v>2014</v>
      </c>
      <c r="O65" s="28">
        <v>2015</v>
      </c>
      <c r="P65" s="28">
        <v>2016</v>
      </c>
      <c r="Q65" s="28">
        <v>2017</v>
      </c>
      <c r="R65" s="28">
        <v>2018</v>
      </c>
      <c r="S65" s="28">
        <v>2019</v>
      </c>
      <c r="T65" s="28">
        <v>2020</v>
      </c>
      <c r="U65" s="28">
        <v>2021</v>
      </c>
      <c r="V65" s="28">
        <v>2022</v>
      </c>
      <c r="W65" s="28">
        <v>2023</v>
      </c>
      <c r="X65" s="28">
        <v>2024</v>
      </c>
      <c r="Y65" s="28">
        <v>2025</v>
      </c>
      <c r="Z65" s="28">
        <v>2026</v>
      </c>
      <c r="AA65" s="28">
        <v>2027</v>
      </c>
      <c r="AB65" s="28">
        <v>2028</v>
      </c>
      <c r="AC65" s="28">
        <v>2029</v>
      </c>
      <c r="AD65" s="28">
        <v>2030</v>
      </c>
    </row>
    <row r="66" spans="9:30">
      <c r="I66" s="29" t="s">
        <v>213</v>
      </c>
      <c r="J66" s="67">
        <v>341.0000001402222</v>
      </c>
      <c r="K66" s="6">
        <v>367.00000006446061</v>
      </c>
      <c r="L66" s="6">
        <v>362.99999990768532</v>
      </c>
      <c r="M66" s="6">
        <v>369.9999996062777</v>
      </c>
      <c r="N66" s="6">
        <v>404.9999999915359</v>
      </c>
      <c r="O66" s="6">
        <v>428.99999964702425</v>
      </c>
      <c r="P66" s="6">
        <v>431.99999968027907</v>
      </c>
      <c r="Q66" s="6">
        <v>440.93536234689003</v>
      </c>
      <c r="R66" s="6">
        <v>458.00000001975911</v>
      </c>
      <c r="S66" s="6">
        <v>452.10632159309085</v>
      </c>
      <c r="T66" s="6">
        <v>470.00000023779745</v>
      </c>
      <c r="U66" s="6">
        <v>441.00000002948184</v>
      </c>
      <c r="V66" s="6">
        <v>399</v>
      </c>
      <c r="W66" s="6">
        <v>369</v>
      </c>
    </row>
    <row r="67" spans="9:30">
      <c r="I67" s="29" t="s">
        <v>205</v>
      </c>
      <c r="J67" s="58"/>
      <c r="V67" s="6">
        <v>367.00000000000011</v>
      </c>
      <c r="W67" s="6">
        <v>392</v>
      </c>
      <c r="X67" s="6">
        <v>432.18251951140041</v>
      </c>
      <c r="Y67" s="6">
        <v>431.54652586931826</v>
      </c>
      <c r="Z67" s="6">
        <v>430.09904729080313</v>
      </c>
      <c r="AA67" s="6">
        <v>428.63933441994647</v>
      </c>
      <c r="AB67" s="6">
        <v>425.4600863818124</v>
      </c>
      <c r="AC67" s="6">
        <v>422.16139739547231</v>
      </c>
      <c r="AD67" s="6">
        <v>418.78947116075477</v>
      </c>
    </row>
    <row r="68" spans="9:30">
      <c r="I68" s="29" t="s">
        <v>206</v>
      </c>
      <c r="J68" s="58"/>
      <c r="V68" s="6">
        <v>352.08695645016104</v>
      </c>
      <c r="W68" s="6">
        <v>451.54150911258802</v>
      </c>
      <c r="X68" s="6">
        <v>449.75947640408702</v>
      </c>
      <c r="Y68" s="6">
        <v>448.09116303464492</v>
      </c>
      <c r="Z68" s="6">
        <v>443.83374152056558</v>
      </c>
      <c r="AA68" s="6">
        <v>439.41968031202885</v>
      </c>
      <c r="AB68" s="6">
        <v>434.81201012172841</v>
      </c>
      <c r="AC68" s="6">
        <v>430.14619933962615</v>
      </c>
      <c r="AD68" s="6">
        <v>425.46931964025435</v>
      </c>
    </row>
    <row r="69" spans="9:30">
      <c r="I69" s="2" t="s">
        <v>219</v>
      </c>
      <c r="X69" s="9">
        <v>376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B21B-72A4-4A19-B9AB-0E6E6A700624}">
  <sheetPr codeName="Sheet8"/>
  <dimension ref="A1:AD76"/>
  <sheetViews>
    <sheetView showGridLines="0" zoomScale="80" zoomScaleNormal="80" workbookViewId="0">
      <pane ySplit="1" topLeftCell="A69" activePane="bottomLeft" state="frozen"/>
      <selection activeCell="B10" sqref="B10"/>
      <selection pane="bottomLeft" activeCell="H88" sqref="H88"/>
    </sheetView>
  </sheetViews>
  <sheetFormatPr defaultColWidth="9.140625" defaultRowHeight="15"/>
  <cols>
    <col min="1" max="1" width="15" style="2" customWidth="1"/>
    <col min="2" max="2" width="25" style="2" customWidth="1"/>
    <col min="3" max="8" width="9.140625" style="2"/>
    <col min="9" max="9" width="50.85546875" style="2" customWidth="1"/>
    <col min="10" max="11" width="18.140625" style="2" customWidth="1"/>
    <col min="12" max="12" width="18.28515625" style="2" customWidth="1"/>
    <col min="13" max="14" width="17.28515625" style="2" customWidth="1"/>
    <col min="15" max="15" width="16.5703125" style="2" customWidth="1"/>
    <col min="16" max="16" width="14.5703125" style="2" customWidth="1"/>
    <col min="17" max="17" width="14.7109375" style="2" customWidth="1"/>
    <col min="18" max="18" width="14.5703125" style="2" customWidth="1"/>
    <col min="19" max="19" width="15.28515625" style="2" customWidth="1"/>
    <col min="20" max="20" width="14.28515625" style="2" customWidth="1"/>
    <col min="21" max="43" width="13" style="2" bestFit="1" customWidth="1"/>
    <col min="44" max="45" width="12.5703125" style="2" bestFit="1" customWidth="1"/>
    <col min="46" max="46" width="12.140625" style="2" bestFit="1" customWidth="1"/>
    <col min="47" max="47" width="13" style="2" bestFit="1" customWidth="1"/>
    <col min="48" max="50" width="12.5703125" style="2" bestFit="1" customWidth="1"/>
    <col min="51" max="51" width="13" style="2" bestFit="1" customWidth="1"/>
    <col min="52" max="53" width="12.140625" style="2" bestFit="1" customWidth="1"/>
    <col min="54" max="57" width="12.5703125" style="2" bestFit="1" customWidth="1"/>
    <col min="58" max="59" width="13" style="2" bestFit="1" customWidth="1"/>
    <col min="60" max="61" width="12.5703125" style="2" bestFit="1" customWidth="1"/>
    <col min="62" max="62" width="13" style="2" bestFit="1" customWidth="1"/>
    <col min="63" max="63" width="12.5703125" style="2" bestFit="1" customWidth="1"/>
    <col min="64" max="64" width="13" style="2" bestFit="1" customWidth="1"/>
    <col min="65" max="66" width="12.5703125" style="2" bestFit="1" customWidth="1"/>
    <col min="67" max="68" width="13" style="2" bestFit="1" customWidth="1"/>
    <col min="69" max="69" width="12.5703125" style="2" bestFit="1" customWidth="1"/>
    <col min="70" max="71" width="13" style="2" bestFit="1" customWidth="1"/>
    <col min="72" max="73" width="12.5703125" style="2" bestFit="1" customWidth="1"/>
    <col min="74" max="16384" width="9.140625" style="2"/>
  </cols>
  <sheetData>
    <row r="1" spans="1:30" s="21" customFormat="1" ht="18.75">
      <c r="A1" s="22" t="s">
        <v>49</v>
      </c>
    </row>
    <row r="2" spans="1:30" s="3" customFormat="1" ht="18.75"/>
    <row r="3" spans="1:30" s="5" customFormat="1">
      <c r="A3" s="4" t="s">
        <v>50</v>
      </c>
      <c r="B3" s="5" t="s">
        <v>51</v>
      </c>
    </row>
    <row r="5" spans="1:30">
      <c r="A5"/>
    </row>
    <row r="6" spans="1:30" ht="18.75">
      <c r="I6" s="52" t="s">
        <v>220</v>
      </c>
      <c r="J6" s="3"/>
    </row>
    <row r="7" spans="1:30" ht="18.75">
      <c r="I7" s="3"/>
      <c r="J7" s="28">
        <v>2010</v>
      </c>
      <c r="K7" s="28">
        <v>2011</v>
      </c>
      <c r="L7" s="28">
        <v>2012</v>
      </c>
      <c r="M7" s="28">
        <v>2013</v>
      </c>
      <c r="N7" s="28">
        <v>2014</v>
      </c>
      <c r="O7" s="28">
        <v>2015</v>
      </c>
      <c r="P7" s="28">
        <v>2016</v>
      </c>
      <c r="Q7" s="28">
        <v>2017</v>
      </c>
      <c r="R7" s="28">
        <v>2018</v>
      </c>
      <c r="S7" s="28">
        <v>2019</v>
      </c>
      <c r="T7" s="28">
        <v>2020</v>
      </c>
      <c r="U7" s="28">
        <v>2021</v>
      </c>
      <c r="V7" s="28">
        <v>2022</v>
      </c>
      <c r="W7" s="28">
        <v>2023</v>
      </c>
      <c r="X7" s="28">
        <v>2024</v>
      </c>
      <c r="Y7" s="28">
        <v>2025</v>
      </c>
      <c r="Z7" s="28">
        <v>2026</v>
      </c>
      <c r="AA7" s="28">
        <v>2027</v>
      </c>
      <c r="AB7" s="28">
        <v>2028</v>
      </c>
      <c r="AC7" s="28">
        <v>2029</v>
      </c>
      <c r="AD7" s="28">
        <v>2030</v>
      </c>
    </row>
    <row r="8" spans="1:30">
      <c r="I8" s="2" t="s">
        <v>213</v>
      </c>
      <c r="J8" s="79">
        <v>2.8024966054637401E-2</v>
      </c>
      <c r="K8" s="79">
        <v>3.8650468438343126E-2</v>
      </c>
      <c r="L8" s="79">
        <v>4.7312286107207724E-2</v>
      </c>
      <c r="M8" s="79">
        <v>5.7756237948424473E-2</v>
      </c>
      <c r="N8" s="79">
        <v>6.672322958171055E-2</v>
      </c>
      <c r="O8" s="79">
        <v>7.6877573354720993E-2</v>
      </c>
      <c r="P8" s="79">
        <v>9.0042946233715893E-2</v>
      </c>
      <c r="Q8" s="79">
        <v>0.10364729273169278</v>
      </c>
      <c r="R8" s="79">
        <v>0.11285316888571149</v>
      </c>
      <c r="S8" s="79">
        <v>0.12718412597573395</v>
      </c>
      <c r="T8" s="79">
        <v>0.13476389822912327</v>
      </c>
      <c r="U8" s="79">
        <v>0.13659673070099912</v>
      </c>
      <c r="V8" s="79">
        <v>0.13918620164168119</v>
      </c>
      <c r="W8" s="79">
        <v>0.14693963717505845</v>
      </c>
    </row>
    <row r="9" spans="1:30">
      <c r="I9" s="2" t="s">
        <v>205</v>
      </c>
      <c r="J9" s="50"/>
      <c r="W9" s="79">
        <v>0.14625511205690339</v>
      </c>
      <c r="X9" s="79">
        <v>0.16038214764940206</v>
      </c>
      <c r="Y9" s="79">
        <v>0.168821575780501</v>
      </c>
      <c r="Z9" s="79">
        <v>0.17619052493665044</v>
      </c>
      <c r="AA9" s="79">
        <v>0.17740855400385871</v>
      </c>
      <c r="AB9" s="79">
        <v>0.17838002915216927</v>
      </c>
      <c r="AC9" s="79">
        <v>0.17841299606800945</v>
      </c>
      <c r="AD9" s="79">
        <v>0.17851591448464768</v>
      </c>
    </row>
    <row r="10" spans="1:30">
      <c r="I10" s="2" t="s">
        <v>206</v>
      </c>
      <c r="J10" s="50"/>
      <c r="W10" s="79">
        <v>0.17733558668641883</v>
      </c>
      <c r="X10" s="79">
        <v>0.20511553470483521</v>
      </c>
      <c r="Y10" s="79">
        <v>0.22855613658818993</v>
      </c>
      <c r="Z10" s="79">
        <v>0.25076702202205792</v>
      </c>
      <c r="AA10" s="79">
        <v>0.27315430504712768</v>
      </c>
      <c r="AB10" s="79">
        <v>0.29593439320865456</v>
      </c>
      <c r="AC10" s="79">
        <v>0.31756653442966881</v>
      </c>
      <c r="AD10" s="79">
        <v>0.33920848081545524</v>
      </c>
    </row>
    <row r="25" spans="1:23" s="5" customFormat="1">
      <c r="A25" s="4" t="s">
        <v>52</v>
      </c>
      <c r="B25" s="5" t="s">
        <v>53</v>
      </c>
    </row>
    <row r="27" spans="1:23">
      <c r="A27"/>
    </row>
    <row r="29" spans="1:23" ht="19.5">
      <c r="I29" s="52" t="s">
        <v>221</v>
      </c>
      <c r="J29" s="3"/>
    </row>
    <row r="30" spans="1:23" ht="18.75">
      <c r="I30" s="3"/>
      <c r="J30" s="28">
        <v>2010</v>
      </c>
      <c r="K30" s="28">
        <v>2011</v>
      </c>
      <c r="L30" s="28">
        <v>2012</v>
      </c>
      <c r="M30" s="28">
        <v>2013</v>
      </c>
      <c r="N30" s="28">
        <v>2014</v>
      </c>
      <c r="O30" s="28">
        <v>2015</v>
      </c>
      <c r="P30" s="28">
        <v>2016</v>
      </c>
      <c r="Q30" s="28">
        <v>2017</v>
      </c>
      <c r="R30" s="28">
        <v>2018</v>
      </c>
      <c r="S30" s="28">
        <v>2019</v>
      </c>
      <c r="T30" s="28">
        <v>2020</v>
      </c>
      <c r="U30" s="28">
        <v>2021</v>
      </c>
      <c r="V30" s="28">
        <v>2022</v>
      </c>
      <c r="W30" s="28">
        <v>2023</v>
      </c>
    </row>
    <row r="31" spans="1:23">
      <c r="I31" s="2" t="s">
        <v>213</v>
      </c>
      <c r="J31" s="88">
        <v>0.79951899581863839</v>
      </c>
      <c r="K31" s="88">
        <v>0.76796196240020231</v>
      </c>
      <c r="L31" s="50">
        <v>0.73999889176155353</v>
      </c>
      <c r="M31" s="50">
        <v>0.67388473356244583</v>
      </c>
      <c r="N31" s="50">
        <v>0.60066025733408235</v>
      </c>
      <c r="O31" s="50">
        <v>0.53274839659803042</v>
      </c>
      <c r="P31" s="50">
        <v>0.49261543382357231</v>
      </c>
      <c r="Q31" s="50">
        <v>0.46939385506061432</v>
      </c>
      <c r="R31" s="50">
        <v>0.42973124167606164</v>
      </c>
      <c r="S31" s="50">
        <v>0.44418942901300068</v>
      </c>
      <c r="T31" s="50">
        <v>0.44788169915759146</v>
      </c>
      <c r="U31" s="50">
        <v>0.41560932188827066</v>
      </c>
      <c r="V31" s="50">
        <v>0.4002228895585343</v>
      </c>
      <c r="W31" s="50">
        <v>0.4042358419265934</v>
      </c>
    </row>
    <row r="32" spans="1:23">
      <c r="J32" s="50"/>
    </row>
    <row r="33" spans="1:10">
      <c r="J33" s="50"/>
    </row>
    <row r="48" spans="1:10" s="5" customFormat="1">
      <c r="A48" s="4" t="s">
        <v>54</v>
      </c>
      <c r="B48" s="5" t="s">
        <v>55</v>
      </c>
    </row>
    <row r="50" spans="1:30">
      <c r="A50"/>
    </row>
    <row r="51" spans="1:30" ht="18.75">
      <c r="I51" s="52" t="s">
        <v>201</v>
      </c>
      <c r="J51" s="3"/>
    </row>
    <row r="52" spans="1:30" ht="18.75">
      <c r="I52" s="3"/>
      <c r="J52" s="28">
        <v>2010</v>
      </c>
      <c r="K52" s="28">
        <v>2011</v>
      </c>
      <c r="L52" s="28">
        <v>2012</v>
      </c>
      <c r="M52" s="28">
        <v>2013</v>
      </c>
      <c r="N52" s="28">
        <v>2014</v>
      </c>
      <c r="O52" s="28">
        <v>2015</v>
      </c>
      <c r="P52" s="28">
        <v>2016</v>
      </c>
      <c r="Q52" s="28">
        <v>2017</v>
      </c>
      <c r="R52" s="28">
        <v>2018</v>
      </c>
      <c r="S52" s="28">
        <v>2019</v>
      </c>
      <c r="T52" s="28">
        <v>2020</v>
      </c>
      <c r="U52" s="28">
        <v>2021</v>
      </c>
      <c r="V52" s="28">
        <v>2022</v>
      </c>
      <c r="W52" s="28">
        <v>2023</v>
      </c>
      <c r="X52" s="28">
        <v>2024</v>
      </c>
      <c r="Y52" s="28">
        <v>2025</v>
      </c>
      <c r="Z52" s="28">
        <v>2026</v>
      </c>
      <c r="AA52" s="28">
        <v>2027</v>
      </c>
      <c r="AB52" s="28">
        <v>2028</v>
      </c>
      <c r="AC52" s="28">
        <v>2029</v>
      </c>
      <c r="AD52" s="28">
        <v>2030</v>
      </c>
    </row>
    <row r="53" spans="1:30">
      <c r="I53" s="2" t="s">
        <v>213</v>
      </c>
      <c r="J53" s="88">
        <v>1.0769167267833981</v>
      </c>
      <c r="K53" s="88">
        <v>1.1092959720192945</v>
      </c>
      <c r="L53" s="88">
        <v>1.1675102040483134</v>
      </c>
      <c r="M53" s="88">
        <v>1.1987373711950198</v>
      </c>
      <c r="N53" s="88">
        <v>1.2594356031215916</v>
      </c>
      <c r="O53" s="88">
        <v>1.2681664301215883</v>
      </c>
      <c r="P53" s="88">
        <v>1.2790375624990642</v>
      </c>
      <c r="Q53" s="88">
        <v>1.3220299641363802</v>
      </c>
      <c r="R53" s="88">
        <v>1.3797893498407452</v>
      </c>
      <c r="S53" s="88">
        <v>1.4114436856917034</v>
      </c>
      <c r="T53" s="88">
        <v>1.4392494962249853</v>
      </c>
      <c r="U53" s="88">
        <v>1.6078211740892863</v>
      </c>
      <c r="V53" s="88">
        <v>1.5102968500480629</v>
      </c>
      <c r="W53" s="88">
        <v>1.1648736382921918</v>
      </c>
      <c r="X53" s="88"/>
      <c r="Y53" s="88"/>
      <c r="Z53" s="88"/>
      <c r="AA53" s="88"/>
      <c r="AB53" s="88"/>
      <c r="AC53" s="88"/>
      <c r="AD53" s="88"/>
    </row>
    <row r="54" spans="1:30">
      <c r="I54" s="2" t="s">
        <v>205</v>
      </c>
      <c r="J54" s="50"/>
      <c r="L54" s="88"/>
      <c r="M54" s="88"/>
      <c r="N54" s="88"/>
      <c r="O54" s="88"/>
      <c r="P54" s="88"/>
      <c r="Q54" s="88"/>
      <c r="R54" s="88"/>
      <c r="S54" s="88"/>
      <c r="T54" s="88">
        <v>1.5047068490000002</v>
      </c>
      <c r="U54" s="88">
        <v>1.7262413634499998</v>
      </c>
      <c r="V54" s="88">
        <v>1.6633657170599998</v>
      </c>
      <c r="W54" s="88">
        <v>1.3738204497700002</v>
      </c>
      <c r="X54" s="88">
        <v>1.38661874952</v>
      </c>
      <c r="Y54" s="88">
        <v>1.3004004077799998</v>
      </c>
      <c r="Z54" s="88">
        <v>1.2787768903500001</v>
      </c>
      <c r="AA54" s="88">
        <v>1.225004851012564</v>
      </c>
      <c r="AB54" s="88">
        <v>1.1417434666172683</v>
      </c>
      <c r="AC54" s="88">
        <v>1.0958859465470316</v>
      </c>
      <c r="AD54" s="88">
        <v>1.0973010170862831</v>
      </c>
    </row>
    <row r="55" spans="1:30">
      <c r="I55" s="2" t="s">
        <v>206</v>
      </c>
      <c r="J55" s="50"/>
      <c r="L55" s="88"/>
      <c r="M55" s="88"/>
      <c r="N55" s="88"/>
      <c r="O55" s="88"/>
      <c r="P55" s="88"/>
      <c r="Q55" s="88"/>
      <c r="R55" s="88"/>
      <c r="S55" s="88"/>
      <c r="T55" s="88">
        <v>1.6114887341992286</v>
      </c>
      <c r="U55" s="88">
        <v>1.8437398009597616</v>
      </c>
      <c r="V55" s="88">
        <v>1.7970828467417181</v>
      </c>
      <c r="W55" s="88">
        <v>1.4974740913504225</v>
      </c>
      <c r="X55" s="88">
        <v>1.5130334228404017</v>
      </c>
      <c r="Y55" s="88">
        <v>1.430879604663879</v>
      </c>
      <c r="Z55" s="88">
        <v>1.4133889364673193</v>
      </c>
      <c r="AA55" s="88">
        <v>1.4194235608411245</v>
      </c>
      <c r="AB55" s="88">
        <v>1.4011213363864521</v>
      </c>
      <c r="AC55" s="88">
        <v>1.3927521346917955</v>
      </c>
      <c r="AD55" s="88">
        <v>1.3359281437830386</v>
      </c>
    </row>
    <row r="69" spans="1:23" s="5" customFormat="1">
      <c r="A69" s="4" t="s">
        <v>56</v>
      </c>
      <c r="B69" s="5" t="s">
        <v>57</v>
      </c>
    </row>
    <row r="72" spans="1:23" ht="18.75">
      <c r="B72"/>
      <c r="I72" s="52" t="s">
        <v>201</v>
      </c>
      <c r="J72" s="3"/>
    </row>
    <row r="73" spans="1:23" ht="18.75">
      <c r="I73" s="3"/>
      <c r="J73" s="28">
        <v>2010</v>
      </c>
      <c r="K73" s="28">
        <v>2011</v>
      </c>
      <c r="L73" s="28">
        <v>2012</v>
      </c>
      <c r="M73" s="28">
        <v>2013</v>
      </c>
      <c r="N73" s="28">
        <v>2014</v>
      </c>
      <c r="O73" s="28">
        <v>2015</v>
      </c>
      <c r="P73" s="28">
        <v>2016</v>
      </c>
      <c r="Q73" s="28">
        <v>2017</v>
      </c>
      <c r="R73" s="28">
        <v>2018</v>
      </c>
      <c r="S73" s="28">
        <v>2019</v>
      </c>
      <c r="T73" s="28">
        <v>2020</v>
      </c>
      <c r="U73" s="28">
        <v>2021</v>
      </c>
      <c r="V73" s="28">
        <v>2022</v>
      </c>
      <c r="W73" s="28">
        <v>2023</v>
      </c>
    </row>
    <row r="74" spans="1:23">
      <c r="I74" s="2" t="s">
        <v>222</v>
      </c>
      <c r="J74" s="88">
        <v>5.2354837000000001E-2</v>
      </c>
      <c r="K74" s="88">
        <v>5.9625718000000001E-2</v>
      </c>
      <c r="L74" s="50">
        <v>6.3859540999999992E-2</v>
      </c>
      <c r="M74" s="50">
        <v>5.5720686999999991E-2</v>
      </c>
      <c r="N74" s="50">
        <v>6.3874228000000005E-2</v>
      </c>
      <c r="O74" s="50">
        <v>5.7376969E-2</v>
      </c>
      <c r="P74" s="50">
        <v>0.109530459954457</v>
      </c>
      <c r="Q74" s="50">
        <v>9.539925449986679E-2</v>
      </c>
      <c r="R74" s="50">
        <v>0.10426438499089381</v>
      </c>
      <c r="S74" s="50">
        <v>0.148503288632686</v>
      </c>
      <c r="T74" s="50">
        <v>0.11363777764007389</v>
      </c>
      <c r="U74" s="50">
        <v>0.14026346396187561</v>
      </c>
      <c r="V74" s="50">
        <v>0.16944172423965453</v>
      </c>
      <c r="W74" s="50">
        <v>0.22083071045635591</v>
      </c>
    </row>
    <row r="75" spans="1:23">
      <c r="J75" s="50"/>
    </row>
    <row r="76" spans="1:23">
      <c r="J76" s="50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AE843-2991-413C-8431-DC937287D349}">
  <dimension ref="A1:AG57"/>
  <sheetViews>
    <sheetView showGridLines="0" zoomScale="80" zoomScaleNormal="80" workbookViewId="0">
      <pane ySplit="1" topLeftCell="A10" activePane="bottomLeft" state="frozen"/>
      <selection activeCell="B10" sqref="B10"/>
      <selection pane="bottomLeft" activeCell="G60" sqref="G60"/>
    </sheetView>
  </sheetViews>
  <sheetFormatPr defaultColWidth="9.140625" defaultRowHeight="15"/>
  <cols>
    <col min="1" max="1" width="15" style="2" customWidth="1"/>
    <col min="2" max="2" width="25" style="2" customWidth="1"/>
    <col min="3" max="8" width="9.140625" style="2"/>
    <col min="9" max="9" width="50.85546875" style="2" customWidth="1"/>
    <col min="10" max="11" width="18.140625" style="2" customWidth="1"/>
    <col min="12" max="12" width="18.28515625" style="2" customWidth="1"/>
    <col min="13" max="14" width="17.28515625" style="2" customWidth="1"/>
    <col min="15" max="15" width="16.5703125" style="2" customWidth="1"/>
    <col min="16" max="16" width="14.5703125" style="2" customWidth="1"/>
    <col min="17" max="17" width="14.7109375" style="2" customWidth="1"/>
    <col min="18" max="18" width="14.5703125" style="2" customWidth="1"/>
    <col min="19" max="19" width="15.28515625" style="2" customWidth="1"/>
    <col min="20" max="20" width="14.28515625" style="2" customWidth="1"/>
    <col min="21" max="43" width="13" style="2" bestFit="1" customWidth="1"/>
    <col min="44" max="45" width="12.5703125" style="2" bestFit="1" customWidth="1"/>
    <col min="46" max="46" width="12.140625" style="2" bestFit="1" customWidth="1"/>
    <col min="47" max="47" width="13" style="2" bestFit="1" customWidth="1"/>
    <col min="48" max="50" width="12.5703125" style="2" bestFit="1" customWidth="1"/>
    <col min="51" max="51" width="13" style="2" bestFit="1" customWidth="1"/>
    <col min="52" max="53" width="12.140625" style="2" bestFit="1" customWidth="1"/>
    <col min="54" max="57" width="12.5703125" style="2" bestFit="1" customWidth="1"/>
    <col min="58" max="59" width="13" style="2" bestFit="1" customWidth="1"/>
    <col min="60" max="61" width="12.5703125" style="2" bestFit="1" customWidth="1"/>
    <col min="62" max="62" width="13" style="2" bestFit="1" customWidth="1"/>
    <col min="63" max="63" width="12.5703125" style="2" bestFit="1" customWidth="1"/>
    <col min="64" max="64" width="13" style="2" bestFit="1" customWidth="1"/>
    <col min="65" max="66" width="12.5703125" style="2" bestFit="1" customWidth="1"/>
    <col min="67" max="68" width="13" style="2" bestFit="1" customWidth="1"/>
    <col min="69" max="69" width="12.5703125" style="2" bestFit="1" customWidth="1"/>
    <col min="70" max="71" width="13" style="2" bestFit="1" customWidth="1"/>
    <col min="72" max="73" width="12.5703125" style="2" bestFit="1" customWidth="1"/>
    <col min="74" max="16384" width="9.140625" style="2"/>
  </cols>
  <sheetData>
    <row r="1" spans="1:30" s="21" customFormat="1" ht="18.75">
      <c r="A1" s="22" t="s">
        <v>58</v>
      </c>
    </row>
    <row r="2" spans="1:30" s="3" customFormat="1" ht="18.75"/>
    <row r="3" spans="1:30" s="5" customFormat="1">
      <c r="A3" s="4" t="s">
        <v>59</v>
      </c>
      <c r="B3" s="5" t="s">
        <v>60</v>
      </c>
    </row>
    <row r="5" spans="1:30">
      <c r="A5"/>
    </row>
    <row r="6" spans="1:30" ht="18.75">
      <c r="I6" s="52" t="s">
        <v>223</v>
      </c>
      <c r="J6" s="3"/>
    </row>
    <row r="7" spans="1:30" ht="18.75">
      <c r="I7" s="3"/>
      <c r="J7" s="28">
        <v>2010</v>
      </c>
      <c r="K7" s="28">
        <v>2011</v>
      </c>
      <c r="L7" s="28">
        <v>2012</v>
      </c>
      <c r="M7" s="28">
        <v>2013</v>
      </c>
      <c r="N7" s="28">
        <v>2014</v>
      </c>
      <c r="O7" s="28">
        <v>2015</v>
      </c>
      <c r="P7" s="28">
        <v>2016</v>
      </c>
      <c r="Q7" s="28">
        <v>2017</v>
      </c>
      <c r="R7" s="28">
        <v>2018</v>
      </c>
      <c r="S7" s="28">
        <v>2019</v>
      </c>
      <c r="T7" s="28">
        <v>2020</v>
      </c>
      <c r="U7" s="28">
        <v>2021</v>
      </c>
      <c r="V7" s="28">
        <v>2022</v>
      </c>
      <c r="W7" s="28">
        <v>2023</v>
      </c>
      <c r="X7" s="28">
        <v>2024</v>
      </c>
      <c r="Y7" s="28">
        <v>2025</v>
      </c>
      <c r="Z7" s="28">
        <v>2026</v>
      </c>
      <c r="AA7" s="28">
        <v>2027</v>
      </c>
      <c r="AB7" s="28">
        <v>2028</v>
      </c>
      <c r="AC7" s="28">
        <v>2029</v>
      </c>
      <c r="AD7" s="28">
        <v>2030</v>
      </c>
    </row>
    <row r="8" spans="1:30">
      <c r="I8" s="2" t="s">
        <v>213</v>
      </c>
      <c r="J8" s="89">
        <v>8722</v>
      </c>
      <c r="K8" s="89">
        <v>17443</v>
      </c>
      <c r="L8" s="89">
        <v>16717</v>
      </c>
      <c r="M8" s="89">
        <v>6264</v>
      </c>
      <c r="N8" s="89">
        <v>4728</v>
      </c>
      <c r="O8" s="89">
        <v>4731</v>
      </c>
      <c r="P8" s="89">
        <v>2260</v>
      </c>
      <c r="Q8" s="89">
        <v>4939</v>
      </c>
      <c r="R8" s="89">
        <v>5841</v>
      </c>
      <c r="S8" s="89">
        <v>20817</v>
      </c>
      <c r="T8" s="89">
        <v>38300</v>
      </c>
      <c r="U8" s="89">
        <v>51114</v>
      </c>
      <c r="V8" s="89">
        <v>79555</v>
      </c>
      <c r="W8" s="89">
        <v>77893</v>
      </c>
      <c r="X8" s="89"/>
      <c r="Y8" s="89"/>
      <c r="Z8" s="89"/>
      <c r="AA8" s="89"/>
      <c r="AB8" s="89"/>
      <c r="AC8" s="89"/>
      <c r="AD8" s="89"/>
    </row>
    <row r="9" spans="1:30">
      <c r="I9" s="2" t="s">
        <v>205</v>
      </c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>
        <v>69935.999999999985</v>
      </c>
      <c r="W9" s="89">
        <v>68539.585000000006</v>
      </c>
      <c r="X9" s="89">
        <v>51762.125000000015</v>
      </c>
      <c r="Y9" s="89">
        <v>27930.369128470003</v>
      </c>
      <c r="Z9" s="89">
        <v>26408.169128469992</v>
      </c>
      <c r="AA9" s="89">
        <v>26652.044128469992</v>
      </c>
      <c r="AB9" s="89">
        <v>27552.56789756834</v>
      </c>
      <c r="AC9" s="89">
        <v>27302.56789756834</v>
      </c>
      <c r="AD9" s="89">
        <v>27302.56789756834</v>
      </c>
    </row>
    <row r="10" spans="1:30">
      <c r="I10" s="2" t="s">
        <v>206</v>
      </c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>
        <v>69936.095865964366</v>
      </c>
      <c r="W10" s="89">
        <v>68540.000000000015</v>
      </c>
      <c r="X10" s="89">
        <v>43851</v>
      </c>
      <c r="Y10" s="89">
        <v>17688.000000000007</v>
      </c>
      <c r="Z10" s="89">
        <v>15791.000000000004</v>
      </c>
      <c r="AA10" s="89">
        <v>19386</v>
      </c>
      <c r="AB10" s="89">
        <v>22980</v>
      </c>
      <c r="AC10" s="89">
        <v>22980</v>
      </c>
      <c r="AD10" s="89">
        <v>22980</v>
      </c>
    </row>
    <row r="25" spans="1:30" s="5" customFormat="1" ht="15.75">
      <c r="A25" s="4" t="s">
        <v>61</v>
      </c>
      <c r="B25" s="133" t="s">
        <v>62</v>
      </c>
    </row>
    <row r="26" spans="1:30">
      <c r="A26"/>
    </row>
    <row r="29" spans="1:30" ht="18.75">
      <c r="I29" s="52" t="s">
        <v>223</v>
      </c>
      <c r="J29" s="3"/>
    </row>
    <row r="30" spans="1:30" ht="18.75">
      <c r="I30" s="3"/>
      <c r="J30" s="28">
        <v>2010</v>
      </c>
      <c r="K30" s="28">
        <v>2011</v>
      </c>
      <c r="L30" s="28">
        <v>2012</v>
      </c>
      <c r="M30" s="28">
        <v>2013</v>
      </c>
      <c r="N30" s="28">
        <v>2014</v>
      </c>
      <c r="O30" s="28">
        <v>2015</v>
      </c>
      <c r="P30" s="28">
        <v>2016</v>
      </c>
      <c r="Q30" s="28">
        <v>2017</v>
      </c>
      <c r="R30" s="28">
        <v>2018</v>
      </c>
      <c r="S30" s="28">
        <v>2019</v>
      </c>
      <c r="T30" s="28">
        <v>2020</v>
      </c>
      <c r="U30" s="28">
        <v>2021</v>
      </c>
      <c r="V30" s="28">
        <v>2022</v>
      </c>
      <c r="W30" s="28">
        <v>2023</v>
      </c>
      <c r="X30" s="28">
        <v>2024</v>
      </c>
      <c r="Y30" s="28">
        <v>2025</v>
      </c>
      <c r="Z30" s="28">
        <v>2026</v>
      </c>
      <c r="AA30" s="28">
        <v>2027</v>
      </c>
      <c r="AB30" s="28">
        <v>2028</v>
      </c>
      <c r="AC30" s="28">
        <v>2029</v>
      </c>
      <c r="AD30" s="28">
        <v>2030</v>
      </c>
    </row>
    <row r="31" spans="1:30">
      <c r="I31" s="2" t="s">
        <v>213</v>
      </c>
      <c r="J31" s="89">
        <v>1698</v>
      </c>
      <c r="K31" s="89">
        <v>1698</v>
      </c>
      <c r="L31" s="89">
        <v>1698</v>
      </c>
      <c r="M31" s="89">
        <v>1989</v>
      </c>
      <c r="N31" s="89">
        <v>1986</v>
      </c>
      <c r="O31" s="89">
        <v>1986</v>
      </c>
      <c r="P31" s="89">
        <v>1986</v>
      </c>
      <c r="Q31" s="89">
        <v>4661</v>
      </c>
      <c r="R31" s="89">
        <v>3852</v>
      </c>
      <c r="S31" s="89">
        <v>5465</v>
      </c>
      <c r="T31" s="89">
        <v>5238</v>
      </c>
      <c r="U31" s="89">
        <v>4071</v>
      </c>
      <c r="V31" s="89">
        <v>6829</v>
      </c>
      <c r="W31" s="89">
        <v>5529</v>
      </c>
      <c r="X31" s="89"/>
      <c r="Y31" s="89"/>
      <c r="Z31" s="89"/>
    </row>
    <row r="32" spans="1:30">
      <c r="I32" s="2" t="s">
        <v>205</v>
      </c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>
        <v>6874.1620393486237</v>
      </c>
      <c r="W32" s="89">
        <v>7786.0846666666675</v>
      </c>
      <c r="X32" s="89">
        <v>9043.7489999999998</v>
      </c>
      <c r="Y32" s="89">
        <v>1769</v>
      </c>
      <c r="Z32" s="89">
        <v>624</v>
      </c>
      <c r="AA32" s="89">
        <v>545</v>
      </c>
      <c r="AB32" s="89">
        <v>545</v>
      </c>
      <c r="AC32" s="89">
        <v>345</v>
      </c>
      <c r="AD32" s="89">
        <v>345</v>
      </c>
    </row>
    <row r="33" spans="1:30">
      <c r="I33" s="2" t="s">
        <v>206</v>
      </c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>
        <v>6874.1620393486237</v>
      </c>
      <c r="W33" s="89">
        <v>7786.0846666666675</v>
      </c>
      <c r="X33" s="89">
        <v>12890</v>
      </c>
      <c r="Y33" s="89">
        <v>14620</v>
      </c>
      <c r="Z33" s="89">
        <v>16350</v>
      </c>
      <c r="AA33" s="89">
        <v>18080</v>
      </c>
      <c r="AB33" s="89">
        <v>19810</v>
      </c>
      <c r="AC33" s="89">
        <v>21540</v>
      </c>
      <c r="AD33" s="89">
        <v>23270</v>
      </c>
    </row>
    <row r="34" spans="1:30"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30"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48" spans="1:30" s="5" customFormat="1">
      <c r="A48" s="4" t="s">
        <v>63</v>
      </c>
      <c r="B48" s="5" t="s">
        <v>64</v>
      </c>
    </row>
    <row r="51" spans="1:33" ht="18.75">
      <c r="A51"/>
      <c r="I51" s="52" t="s">
        <v>223</v>
      </c>
      <c r="J51" s="3"/>
    </row>
    <row r="52" spans="1:33" ht="18.75">
      <c r="I52" s="3"/>
      <c r="J52" s="28">
        <v>2010</v>
      </c>
      <c r="K52" s="28">
        <v>2011</v>
      </c>
      <c r="L52" s="28">
        <v>2012</v>
      </c>
      <c r="M52" s="28">
        <v>2013</v>
      </c>
      <c r="N52" s="28">
        <v>2014</v>
      </c>
      <c r="O52" s="28">
        <v>2015</v>
      </c>
      <c r="P52" s="28">
        <v>2016</v>
      </c>
      <c r="Q52" s="28">
        <v>2017</v>
      </c>
      <c r="R52" s="28">
        <v>2018</v>
      </c>
      <c r="S52" s="28">
        <v>2019</v>
      </c>
      <c r="T52" s="28">
        <v>2020</v>
      </c>
      <c r="U52" s="28">
        <v>2021</v>
      </c>
      <c r="V52" s="28">
        <v>2022</v>
      </c>
      <c r="W52" s="28">
        <v>2023</v>
      </c>
      <c r="X52" s="28">
        <v>2024</v>
      </c>
      <c r="Y52" s="28">
        <v>2025</v>
      </c>
      <c r="Z52" s="28">
        <v>2026</v>
      </c>
      <c r="AA52" s="28">
        <v>2027</v>
      </c>
      <c r="AB52" s="28">
        <v>2028</v>
      </c>
      <c r="AC52" s="28">
        <v>2029</v>
      </c>
      <c r="AD52" s="28">
        <v>2030</v>
      </c>
    </row>
    <row r="53" spans="1:33">
      <c r="I53" s="2" t="s">
        <v>213</v>
      </c>
      <c r="J53" s="89">
        <v>10180</v>
      </c>
      <c r="K53" s="89">
        <v>8838</v>
      </c>
      <c r="L53" s="89">
        <v>10688</v>
      </c>
      <c r="M53" s="89">
        <v>13899</v>
      </c>
      <c r="N53" s="89">
        <v>11280</v>
      </c>
      <c r="O53" s="89">
        <v>8444</v>
      </c>
      <c r="P53" s="89">
        <v>8307</v>
      </c>
      <c r="Q53" s="89">
        <v>7621</v>
      </c>
      <c r="R53" s="89">
        <v>7106</v>
      </c>
      <c r="S53" s="89">
        <v>4792</v>
      </c>
      <c r="T53" s="89">
        <v>7011</v>
      </c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</row>
    <row r="54" spans="1:33">
      <c r="I54" s="2" t="s">
        <v>205</v>
      </c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>
        <v>3668.6048438310786</v>
      </c>
      <c r="W54" s="89">
        <v>1822.3995235392035</v>
      </c>
      <c r="X54" s="89">
        <v>1822.3995235392035</v>
      </c>
      <c r="Y54" s="89">
        <v>1822.3995235392035</v>
      </c>
      <c r="Z54" s="89">
        <v>1822.3995235392035</v>
      </c>
      <c r="AA54" s="89">
        <v>1822.3995235392035</v>
      </c>
      <c r="AB54" s="89">
        <v>1822.3995235392035</v>
      </c>
      <c r="AC54" s="89">
        <v>1822.3995235392035</v>
      </c>
      <c r="AD54" s="89">
        <v>1822.3995235392035</v>
      </c>
      <c r="AE54" s="89"/>
      <c r="AF54" s="89"/>
      <c r="AG54" s="89"/>
    </row>
    <row r="55" spans="1:33">
      <c r="I55" s="2" t="s">
        <v>206</v>
      </c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>
        <v>3668.6048438310786</v>
      </c>
      <c r="W55" s="89">
        <v>1822.3995235392035</v>
      </c>
      <c r="X55" s="89">
        <v>1702.3995235392035</v>
      </c>
      <c r="Y55" s="89">
        <v>1702.3995235392035</v>
      </c>
      <c r="Z55" s="89">
        <v>617.47708940345296</v>
      </c>
      <c r="AA55" s="89">
        <v>617.47708940345296</v>
      </c>
      <c r="AB55" s="89">
        <v>617.47708940345296</v>
      </c>
      <c r="AC55" s="89">
        <v>617.47708940345296</v>
      </c>
      <c r="AD55" s="89">
        <v>617.47708940345296</v>
      </c>
      <c r="AE55" s="89"/>
      <c r="AF55" s="89"/>
      <c r="AG55" s="89"/>
    </row>
    <row r="56" spans="1:33">
      <c r="I56" s="2" t="s">
        <v>219</v>
      </c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>
        <v>4752</v>
      </c>
      <c r="V56" s="89">
        <v>3991</v>
      </c>
      <c r="W56" s="89">
        <v>3230</v>
      </c>
      <c r="X56" s="89"/>
      <c r="Y56" s="89"/>
      <c r="Z56" s="89"/>
      <c r="AA56" s="89"/>
      <c r="AB56" s="89"/>
      <c r="AC56" s="89"/>
      <c r="AD56" s="89"/>
      <c r="AE56" s="89"/>
      <c r="AF56" s="89"/>
      <c r="AG56" s="89"/>
    </row>
    <row r="57" spans="1:33"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Document" ma:contentTypeID="0x010100181195B9ECBA7D4E8DF9663FE5CC64D9" ma:contentTypeVersion="111" ma:contentTypeDescription="Create a new document." ma:contentTypeScope="" ma:versionID="6a2399a5930f5d47edc3aabdab624ca1">
  <xsd:schema xmlns:xsd="http://www.w3.org/2001/XMLSchema" xmlns:xs="http://www.w3.org/2001/XMLSchema" xmlns:p="http://schemas.microsoft.com/office/2006/metadata/properties" xmlns:ns2="309758f7-c98d-4a6f-94df-51ef21c8ca7a" xmlns:ns3="02bffcbe-7cf8-467d-a91b-a3e0dbcae01e" xmlns:ns4="a9df0e0e-9b5b-47bc-81c1-d190dfb54f87" xmlns:ns5="b30672e7-690a-4c93-a50a-a028bc8f475d" xmlns:ns6="70761194-623b-4751-a0da-29ad6551f95e" xmlns:ns7="05046104-f646-4f05-9090-ecf1badd81d4" targetNamespace="http://schemas.microsoft.com/office/2006/metadata/properties" ma:root="true" ma:fieldsID="3a86e93a7a33a9a1ecd1c1e495522409" ns2:_="" ns3:_="" ns4:_="" ns5:_="" ns6:_="" ns7:_="">
    <xsd:import namespace="309758f7-c98d-4a6f-94df-51ef21c8ca7a"/>
    <xsd:import namespace="02bffcbe-7cf8-467d-a91b-a3e0dbcae01e"/>
    <xsd:import namespace="a9df0e0e-9b5b-47bc-81c1-d190dfb54f87"/>
    <xsd:import namespace="b30672e7-690a-4c93-a50a-a028bc8f475d"/>
    <xsd:import namespace="70761194-623b-4751-a0da-29ad6551f95e"/>
    <xsd:import namespace="05046104-f646-4f05-9090-ecf1badd81d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ocumentType" minOccurs="0"/>
                <xsd:element ref="ns4:Narrative" minOccurs="0"/>
                <xsd:element ref="ns5:OTDocID" minOccurs="0"/>
                <xsd:element ref="ns5:OTModifiedBy" minOccurs="0"/>
                <xsd:element ref="ns5:LegacyMetadata" minOccurs="0"/>
                <xsd:element ref="ns5:OTCreatedBy" minOccurs="0"/>
                <xsd:element ref="ns4:PraText3" minOccurs="0"/>
                <xsd:element ref="ns4:PraText4" minOccurs="0"/>
                <xsd:element ref="ns4:PraText5" minOccurs="0"/>
                <xsd:element ref="ns4:PraDate1" minOccurs="0"/>
                <xsd:element ref="ns4:PraDate2" minOccurs="0"/>
                <xsd:element ref="ns4:PraDate3" minOccurs="0"/>
                <xsd:element ref="ns4:PraDateTrigger" minOccurs="0"/>
                <xsd:element ref="ns4:PraDateDisposal" minOccurs="0"/>
                <xsd:element ref="ns6:Activity" minOccurs="0"/>
                <xsd:element ref="ns6:Function" minOccurs="0"/>
                <xsd:element ref="ns6:Subactivity" minOccurs="0"/>
                <xsd:element ref="ns6:Year" minOccurs="0"/>
                <xsd:element ref="ns6:Project" minOccurs="0"/>
                <xsd:element ref="ns6:AggregationNarrative" minOccurs="0"/>
                <xsd:element ref="ns6:Case" minOccurs="0"/>
                <xsd:element ref="ns6:CategoryName" minOccurs="0"/>
                <xsd:element ref="ns6:CategoryValue" minOccurs="0"/>
                <xsd:element ref="ns4:PraText1" minOccurs="0"/>
                <xsd:element ref="ns4:PraText2" minOccurs="0"/>
                <xsd:element ref="ns6:PRAType" minOccurs="0"/>
                <xsd:element ref="ns4:AggregationStatus" minOccurs="0"/>
                <xsd:element ref="ns5:Channel" minOccurs="0"/>
                <xsd:element ref="ns7:MediaServiceMetadata" minOccurs="0"/>
                <xsd:element ref="ns7:MediaServiceFastMetadata" minOccurs="0"/>
                <xsd:element ref="ns7:MediaServiceSearchProperties" minOccurs="0"/>
                <xsd:element ref="ns7:MediaServiceObjectDetectorVersions" minOccurs="0"/>
                <xsd:element ref="ns7:lcf76f155ced4ddcb4097134ff3c332f" minOccurs="0"/>
                <xsd:element ref="ns2:TaxCatchAll" minOccurs="0"/>
                <xsd:element ref="ns7:MediaServiceDateTaken" minOccurs="0"/>
                <xsd:element ref="ns7:MediaServiceOCR" minOccurs="0"/>
                <xsd:element ref="ns7:MediaServiceGenerationTime" minOccurs="0"/>
                <xsd:element ref="ns7:MediaServiceEventHashCode" minOccurs="0"/>
                <xsd:element ref="ns7:MediaLengthInSeconds" minOccurs="0"/>
                <xsd:element ref="ns7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9758f7-c98d-4a6f-94df-51ef21c8ca7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45" nillable="true" ma:displayName="Taxonomy Catch All Column" ma:hidden="true" ma:list="{37ea19d4-50ef-415d-a488-0bbb37dc5579}" ma:internalName="TaxCatchAll" ma:showField="CatchAllData" ma:web="309758f7-c98d-4a6f-94df-51ef21c8ca7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bffcbe-7cf8-467d-a91b-a3e0dbcae01e" elementFormDefault="qualified">
    <xsd:import namespace="http://schemas.microsoft.com/office/2006/documentManagement/types"/>
    <xsd:import namespace="http://schemas.microsoft.com/office/infopath/2007/PartnerControls"/>
    <xsd:element name="DocumentType" ma:index="11" nillable="true" ma:displayName="Document Type" ma:description="Specify the document type to help refine search and to classify the document" ma:format="Dropdown" ma:internalName="DocumentType" ma:readOnly="false">
      <xsd:simpleType>
        <xsd:restriction base="dms:Choice">
          <xsd:enumeration value="APPLICATION, certificate, consent related"/>
          <xsd:enumeration value="CONTRACT, Variation, Agreement"/>
          <xsd:enumeration value="CORRESPONDENCE, Memo, Filenote, Email"/>
          <xsd:enumeration value="DRAWING, Plan, Map"/>
          <xsd:enumeration value="EMPLOYMENT related"/>
          <xsd:enumeration value="FINANCIAL related"/>
          <xsd:enumeration value="KNOWLEDGE article"/>
          <xsd:enumeration value="MEETING related"/>
          <xsd:enumeration value="MODEL, Calculation, Working"/>
          <xsd:enumeration value="PHOTO, Image or Multi-media"/>
          <xsd:enumeration value="PRESENTATION"/>
          <xsd:enumeration value="PUBLICATION material"/>
          <xsd:enumeration value="PURCHASING related"/>
          <xsd:enumeration value="REPORT, or planning related"/>
          <xsd:enumeration value="RULES, Policy, Bylaw, procedure"/>
          <xsd:enumeration value="SERVICE REQUEST related"/>
          <xsd:enumeration value="SPECIFICATION or standard"/>
          <xsd:enumeration value="SUPPLIER PRODUCT Info"/>
          <xsd:enumeration value="TEMPLATE, Checklist or Form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df0e0e-9b5b-47bc-81c1-d190dfb54f87" elementFormDefault="qualified">
    <xsd:import namespace="http://schemas.microsoft.com/office/2006/documentManagement/types"/>
    <xsd:import namespace="http://schemas.microsoft.com/office/infopath/2007/PartnerControls"/>
    <xsd:element name="Narrative" ma:index="12" nillable="true" ma:displayName="Narrative" ma:internalName="Narrative0" ma:readOnly="false">
      <xsd:simpleType>
        <xsd:restriction base="dms:Note">
          <xsd:maxLength value="255"/>
        </xsd:restriction>
      </xsd:simpleType>
    </xsd:element>
    <xsd:element name="PraText3" ma:index="17" nillable="true" ma:displayName="PRA Text 3" ma:hidden="true" ma:internalName="PraText30" ma:readOnly="false">
      <xsd:simpleType>
        <xsd:restriction base="dms:Text">
          <xsd:maxLength value="255"/>
        </xsd:restriction>
      </xsd:simpleType>
    </xsd:element>
    <xsd:element name="PraText4" ma:index="18" nillable="true" ma:displayName="PRA Text 4" ma:hidden="true" ma:internalName="PraText40" ma:readOnly="false">
      <xsd:simpleType>
        <xsd:restriction base="dms:Text">
          <xsd:maxLength value="255"/>
        </xsd:restriction>
      </xsd:simpleType>
    </xsd:element>
    <xsd:element name="PraText5" ma:index="19" nillable="true" ma:displayName="PRA Text 5" ma:hidden="true" ma:internalName="PraText50" ma:readOnly="false">
      <xsd:simpleType>
        <xsd:restriction base="dms:Text">
          <xsd:maxLength value="255"/>
        </xsd:restriction>
      </xsd:simpleType>
    </xsd:element>
    <xsd:element name="PraDate1" ma:index="20" nillable="true" ma:displayName="PRA Date 1" ma:format="DateTime" ma:hidden="true" ma:internalName="PraDate1" ma:readOnly="false">
      <xsd:simpleType>
        <xsd:restriction base="dms:DateTime"/>
      </xsd:simpleType>
    </xsd:element>
    <xsd:element name="PraDate2" ma:index="21" nillable="true" ma:displayName="PRA Date 2" ma:format="DateTime" ma:hidden="true" ma:internalName="PraDate2" ma:readOnly="false">
      <xsd:simpleType>
        <xsd:restriction base="dms:DateTime"/>
      </xsd:simpleType>
    </xsd:element>
    <xsd:element name="PraDate3" ma:index="22" nillable="true" ma:displayName="PRA Date 3" ma:format="DateTime" ma:hidden="true" ma:internalName="PraDate3" ma:readOnly="false">
      <xsd:simpleType>
        <xsd:restriction base="dms:DateTime"/>
      </xsd:simpleType>
    </xsd:element>
    <xsd:element name="PraDateTrigger" ma:index="23" nillable="true" ma:displayName="PRA Date Trigger" ma:format="DateTime" ma:hidden="true" ma:internalName="PraDateTrigger" ma:readOnly="false">
      <xsd:simpleType>
        <xsd:restriction base="dms:DateTime"/>
      </xsd:simpleType>
    </xsd:element>
    <xsd:element name="PraDateDisposal" ma:index="24" nillable="true" ma:displayName="PRA Date Disposal" ma:format="DateTime" ma:hidden="true" ma:internalName="PraDateDisposal0" ma:readOnly="false">
      <xsd:simpleType>
        <xsd:restriction base="dms:DateTime"/>
      </xsd:simpleType>
    </xsd:element>
    <xsd:element name="PraText1" ma:index="34" nillable="true" ma:displayName="PRA Text 1" ma:hidden="true" ma:internalName="PraText10" ma:readOnly="false">
      <xsd:simpleType>
        <xsd:restriction base="dms:Text">
          <xsd:maxLength value="255"/>
        </xsd:restriction>
      </xsd:simpleType>
    </xsd:element>
    <xsd:element name="PraText2" ma:index="35" nillable="true" ma:displayName="PRA Text 2" ma:hidden="true" ma:internalName="PraText20" ma:readOnly="false">
      <xsd:simpleType>
        <xsd:restriction base="dms:Text">
          <xsd:maxLength value="255"/>
        </xsd:restriction>
      </xsd:simpleType>
    </xsd:element>
    <xsd:element name="AggregationStatus" ma:index="37" nillable="true" ma:displayName="Aggregation Status" ma:default="Normal" ma:format="Dropdown" ma:hidden="true" ma:internalName="AggregationStatus0" ma:readOnly="false">
      <xsd:simpleType>
        <xsd:restriction base="dms:Choice">
          <xsd:enumeration value="Delete Soon"/>
          <xsd:enumeration value="Transfer Soon"/>
          <xsd:enumeration value="Appraise Soon"/>
          <xsd:enumeration value="Delete"/>
          <xsd:enumeration value="Transfer"/>
          <xsd:enumeration value="Appraise"/>
          <xsd:enumeration value="Hold"/>
          <xsd:enumeration value="Normal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672e7-690a-4c93-a50a-a028bc8f475d" elementFormDefault="qualified">
    <xsd:import namespace="http://schemas.microsoft.com/office/2006/documentManagement/types"/>
    <xsd:import namespace="http://schemas.microsoft.com/office/infopath/2007/PartnerControls"/>
    <xsd:element name="OTDocID" ma:index="13" nillable="true" ma:displayName="OTDocID" ma:internalName="OTDocID" ma:readOnly="false">
      <xsd:simpleType>
        <xsd:restriction base="dms:Text">
          <xsd:maxLength value="255"/>
        </xsd:restriction>
      </xsd:simpleType>
    </xsd:element>
    <xsd:element name="OTModifiedBy" ma:index="14" nillable="true" ma:displayName="OTModifiedBy" ma:internalName="OTModifiedBy" ma:readOnly="false">
      <xsd:simpleType>
        <xsd:restriction base="dms:Text">
          <xsd:maxLength value="255"/>
        </xsd:restriction>
      </xsd:simpleType>
    </xsd:element>
    <xsd:element name="LegacyMetadata" ma:index="15" nillable="true" ma:displayName="LegacyMetadata" ma:internalName="LegacyMetadata" ma:readOnly="false">
      <xsd:simpleType>
        <xsd:restriction base="dms:Note">
          <xsd:maxLength value="255"/>
        </xsd:restriction>
      </xsd:simpleType>
    </xsd:element>
    <xsd:element name="OTCreatedBy" ma:index="16" nillable="true" ma:displayName="OTCreatedBy" ma:internalName="OTCreatedBy" ma:readOnly="false">
      <xsd:simpleType>
        <xsd:restriction base="dms:Text">
          <xsd:maxLength value="255"/>
        </xsd:restriction>
      </xsd:simpleType>
    </xsd:element>
    <xsd:element name="Channel" ma:index="38" nillable="true" ma:displayName="Channel" ma:hidden="true" ma:internalName="Channel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761194-623b-4751-a0da-29ad6551f95e" elementFormDefault="qualified">
    <xsd:import namespace="http://schemas.microsoft.com/office/2006/documentManagement/types"/>
    <xsd:import namespace="http://schemas.microsoft.com/office/infopath/2007/PartnerControls"/>
    <xsd:element name="Activity" ma:index="25" nillable="true" ma:displayName="Activity" ma:default="Advice" ma:format="Dropdown" ma:hidden="true" ma:internalName="Activity" ma:readOnly="false">
      <xsd:simpleType>
        <xsd:union memberTypes="dms:Text">
          <xsd:simpleType>
            <xsd:restriction base="dms:Choice">
              <xsd:enumeration value="Advice"/>
            </xsd:restriction>
          </xsd:simpleType>
        </xsd:union>
      </xsd:simpleType>
    </xsd:element>
    <xsd:element name="Function" ma:index="26" nillable="true" ma:displayName="Function" ma:default="Programmes and Projects" ma:format="Dropdown" ma:hidden="true" ma:internalName="Function" ma:readOnly="false">
      <xsd:simpleType>
        <xsd:union memberTypes="dms:Text">
          <xsd:simpleType>
            <xsd:restriction base="dms:Choice">
              <xsd:enumeration value="Programmes and Projects"/>
            </xsd:restriction>
          </xsd:simpleType>
        </xsd:union>
      </xsd:simpleType>
    </xsd:element>
    <xsd:element name="Subactivity" ma:index="27" nillable="true" ma:displayName="Subactivity" ma:default="NA" ma:hidden="true" ma:internalName="Subactivity" ma:readOnly="false">
      <xsd:simpleType>
        <xsd:restriction base="dms:Text">
          <xsd:maxLength value="255"/>
        </xsd:restriction>
      </xsd:simpleType>
    </xsd:element>
    <xsd:element name="Year" ma:index="28" nillable="true" ma:displayName="Year" ma:format="Dropdown" ma:hidden="true" ma:internalName="Year" ma:readOnly="false">
      <xsd:simpleType>
        <xsd:restriction base="dms:Choice">
          <xsd:enumeration value="2019"/>
          <xsd:enumeration value="2020"/>
          <xsd:enumeration value="2021"/>
          <xsd:enumeration value="2022"/>
          <xsd:enumeration value="2023"/>
        </xsd:restriction>
      </xsd:simpleType>
    </xsd:element>
    <xsd:element name="Project" ma:index="29" nillable="true" ma:displayName="Project" ma:hidden="true" ma:internalName="Project" ma:readOnly="false">
      <xsd:simpleType>
        <xsd:restriction base="dms:Text">
          <xsd:maxLength value="255"/>
        </xsd:restriction>
      </xsd:simpleType>
    </xsd:element>
    <xsd:element name="AggregationNarrative" ma:index="30" nillable="true" ma:displayName="Aggregation Narrative" ma:hidden="true" ma:internalName="AggregationNarrative" ma:readOnly="false">
      <xsd:simpleType>
        <xsd:restriction base="dms:Text">
          <xsd:maxLength value="255"/>
        </xsd:restriction>
      </xsd:simpleType>
    </xsd:element>
    <xsd:element name="Case" ma:index="31" nillable="true" ma:displayName="Case" ma:default="ERM 2025 Project" ma:format="Dropdown" ma:hidden="true" ma:internalName="Case" ma:readOnly="false">
      <xsd:simpleType>
        <xsd:restriction base="dms:Choice">
          <xsd:enumeration value="ERM 2025 Project"/>
        </xsd:restriction>
      </xsd:simpleType>
    </xsd:element>
    <xsd:element name="CategoryName" ma:index="32" nillable="true" ma:displayName="Category" ma:default="NA" ma:hidden="true" ma:internalName="CategoryName" ma:readOnly="false">
      <xsd:simpleType>
        <xsd:restriction base="dms:Text">
          <xsd:maxLength value="255"/>
        </xsd:restriction>
      </xsd:simpleType>
    </xsd:element>
    <xsd:element name="CategoryValue" ma:index="33" nillable="true" ma:displayName="Category Value" ma:hidden="true" ma:internalName="CategoryValue" ma:readOnly="false">
      <xsd:simpleType>
        <xsd:restriction base="dms:Text">
          <xsd:maxLength value="255"/>
        </xsd:restriction>
      </xsd:simpleType>
    </xsd:element>
    <xsd:element name="PRAType" ma:index="36" nillable="true" ma:displayName="PRA Type" ma:hidden="true" ma:internalName="PRAType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046104-f646-4f05-9090-ecf1badd81d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4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4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4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44" nillable="true" ma:taxonomy="true" ma:internalName="lcf76f155ced4ddcb4097134ff3c332f" ma:taxonomyFieldName="MediaServiceImageTags" ma:displayName="Image Tags" ma:readOnly="false" ma:fieldId="{5cf76f15-5ced-4ddc-b409-7134ff3c332f}" ma:taxonomyMulti="true" ma:sspId="c284cdd8-0240-42f9-af2b-4d59cbd29a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4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4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4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5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51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egacyMetadata xmlns="b30672e7-690a-4c93-a50a-a028bc8f475d" xsi:nil="true"/>
    <Channel xmlns="b30672e7-690a-4c93-a50a-a028bc8f475d" xsi:nil="true"/>
    <OTModifiedBy xmlns="b30672e7-690a-4c93-a50a-a028bc8f475d" xsi:nil="true"/>
    <Activity xmlns="70761194-623b-4751-a0da-29ad6551f95e">Advice</Activity>
    <Function xmlns="70761194-623b-4751-a0da-29ad6551f95e">Programmes and Projects</Function>
    <PraText1 xmlns="a9df0e0e-9b5b-47bc-81c1-d190dfb54f87" xsi:nil="true"/>
    <Year xmlns="70761194-623b-4751-a0da-29ad6551f95e" xsi:nil="true"/>
    <CategoryName xmlns="70761194-623b-4751-a0da-29ad6551f95e">Supplementary materials</CategoryName>
    <CategoryValue xmlns="70761194-623b-4751-a0da-29ad6551f95e" xsi:nil="true"/>
    <AggregationStatus xmlns="a9df0e0e-9b5b-47bc-81c1-d190dfb54f87">Normal</AggregationStatus>
    <Narrative xmlns="a9df0e0e-9b5b-47bc-81c1-d190dfb54f87" xsi:nil="true"/>
    <PraText5 xmlns="a9df0e0e-9b5b-47bc-81c1-d190dfb54f87" xsi:nil="true"/>
    <PRAType xmlns="70761194-623b-4751-a0da-29ad6551f95e" xsi:nil="true"/>
    <PraDate3 xmlns="a9df0e0e-9b5b-47bc-81c1-d190dfb54f87" xsi:nil="true"/>
    <PraDateTrigger xmlns="a9df0e0e-9b5b-47bc-81c1-d190dfb54f87" xsi:nil="true"/>
    <Project xmlns="70761194-623b-4751-a0da-29ad6551f95e" xsi:nil="true"/>
    <PraText4 xmlns="a9df0e0e-9b5b-47bc-81c1-d190dfb54f87" xsi:nil="true"/>
    <Subactivity xmlns="70761194-623b-4751-a0da-29ad6551f95e">Report</Subactivity>
    <PraDateDisposal xmlns="a9df0e0e-9b5b-47bc-81c1-d190dfb54f87" xsi:nil="true"/>
    <PraDate2 xmlns="a9df0e0e-9b5b-47bc-81c1-d190dfb54f87" xsi:nil="true"/>
    <PraText3 xmlns="a9df0e0e-9b5b-47bc-81c1-d190dfb54f87" xsi:nil="true"/>
    <DocumentType xmlns="02bffcbe-7cf8-467d-a91b-a3e0dbcae01e" xsi:nil="true"/>
    <AggregationNarrative xmlns="70761194-623b-4751-a0da-29ad6551f95e" xsi:nil="true"/>
    <Case xmlns="70761194-623b-4751-a0da-29ad6551f95e">ERM 2025 Project</Case>
    <OTDocID xmlns="b30672e7-690a-4c93-a50a-a028bc8f475d" xsi:nil="true"/>
    <OTCreatedBy xmlns="b30672e7-690a-4c93-a50a-a028bc8f475d" xsi:nil="true"/>
    <PraDate1 xmlns="a9df0e0e-9b5b-47bc-81c1-d190dfb54f87" xsi:nil="true"/>
    <PraText2 xmlns="a9df0e0e-9b5b-47bc-81c1-d190dfb54f87" xsi:nil="true"/>
    <lcf76f155ced4ddcb4097134ff3c332f xmlns="05046104-f646-4f05-9090-ecf1badd81d4">
      <Terms xmlns="http://schemas.microsoft.com/office/infopath/2007/PartnerControls"/>
    </lcf76f155ced4ddcb4097134ff3c332f>
    <TaxCatchAll xmlns="309758f7-c98d-4a6f-94df-51ef21c8ca7a" xsi:nil="true"/>
    <_dlc_DocId xmlns="309758f7-c98d-4a6f-94df-51ef21c8ca7a">ZRPJAS3TEE2M-227005748-3508</_dlc_DocId>
    <_dlc_DocIdUrl xmlns="309758f7-c98d-4a6f-94df-51ef21c8ca7a">
      <Url>https://climatechangegovt.sharepoint.com/sites/ERM2025Project/_layouts/15/DocIdRedir.aspx?ID=ZRPJAS3TEE2M-227005748-3508</Url>
      <Description>ZRPJAS3TEE2M-227005748-3508</Description>
    </_dlc_DocIdUrl>
  </documentManagement>
</p:properties>
</file>

<file path=customXml/itemProps1.xml><?xml version="1.0" encoding="utf-8"?>
<ds:datastoreItem xmlns:ds="http://schemas.openxmlformats.org/officeDocument/2006/customXml" ds:itemID="{7152064E-95C3-4D6F-8BCD-056F923689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FA54CA3-8F7A-451F-8C54-AC7ABA949AA0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68F41496-F21F-4874-95D0-485401858E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9758f7-c98d-4a6f-94df-51ef21c8ca7a"/>
    <ds:schemaRef ds:uri="02bffcbe-7cf8-467d-a91b-a3e0dbcae01e"/>
    <ds:schemaRef ds:uri="a9df0e0e-9b5b-47bc-81c1-d190dfb54f87"/>
    <ds:schemaRef ds:uri="b30672e7-690a-4c93-a50a-a028bc8f475d"/>
    <ds:schemaRef ds:uri="70761194-623b-4751-a0da-29ad6551f95e"/>
    <ds:schemaRef ds:uri="05046104-f646-4f05-9090-ecf1badd81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80866F2-6277-4230-8CC7-82CF7E1B0CBE}">
  <ds:schemaRefs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documentManagement/types"/>
    <ds:schemaRef ds:uri="02bffcbe-7cf8-467d-a91b-a3e0dbcae01e"/>
    <ds:schemaRef ds:uri="05046104-f646-4f05-9090-ecf1badd81d4"/>
    <ds:schemaRef ds:uri="http://www.w3.org/XML/1998/namespace"/>
    <ds:schemaRef ds:uri="a9df0e0e-9b5b-47bc-81c1-d190dfb54f87"/>
    <ds:schemaRef ds:uri="70761194-623b-4751-a0da-29ad6551f95e"/>
    <ds:schemaRef ds:uri="b30672e7-690a-4c93-a50a-a028bc8f475d"/>
    <ds:schemaRef ds:uri="309758f7-c98d-4a6f-94df-51ef21c8ca7a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Contents</vt:lpstr>
      <vt:lpstr>Version history</vt:lpstr>
      <vt:lpstr>Chapter 2</vt:lpstr>
      <vt:lpstr>Chapter 4</vt:lpstr>
      <vt:lpstr>Chapter 7</vt:lpstr>
      <vt:lpstr>Chapter 8</vt:lpstr>
      <vt:lpstr>Chapter 9</vt:lpstr>
      <vt:lpstr>Chapter 10</vt:lpstr>
      <vt:lpstr>Chapter 11</vt:lpstr>
      <vt:lpstr>TechAnnex - Figures</vt:lpstr>
      <vt:lpstr>TechAnnex - Indicators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 Young</dc:creator>
  <cp:keywords/>
  <dc:description/>
  <cp:lastModifiedBy>Hans Landon-Lane</cp:lastModifiedBy>
  <cp:revision/>
  <dcterms:created xsi:type="dcterms:W3CDTF">2023-10-12T00:37:10Z</dcterms:created>
  <dcterms:modified xsi:type="dcterms:W3CDTF">2025-07-25T02:46:34Z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0x010100181195B9ECBA7D4E8DF9663FE5CC64D9</vt:lpwstr>
  </property>
  <property fmtid="{D5CDD505-2E9C-101B-9397-08002B2CF9AE}" pid="3" name="_dlc_DocIdItemGuid">
    <vt:lpwstr>acf24050-83cc-4678-ab9f-f9a0a6fa524b</vt:lpwstr>
  </property>
  <property fmtid="{D5CDD505-2E9C-101B-9397-08002B2CF9AE}" pid="4" name="_dlc_DocId">
    <vt:lpwstr>ZRPJAS3TEE2M-721118968-5</vt:lpwstr>
  </property>
  <property fmtid="{D5CDD505-2E9C-101B-9397-08002B2CF9AE}" pid="5" name="_dlc_DocIdUrl">
    <vt:lpwstr>https://climatechangegovt.sharepoint.com/sites/MFE/_layouts/15/DocIdRedir.aspx?ID=ZRPJAS3TEE2M-721118968-5, ZRPJAS3TEE2M-721118968-5</vt:lpwstr>
  </property>
  <property fmtid="{D5CDD505-2E9C-101B-9397-08002B2CF9AE}" pid="6" name="Order">
    <vt:r8>500</vt:r8>
  </property>
  <property fmtid="{D5CDD505-2E9C-101B-9397-08002B2CF9AE}" pid="7" name="xd_ProgID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_ExtendedDescription">
    <vt:lpwstr/>
  </property>
  <property fmtid="{D5CDD505-2E9C-101B-9397-08002B2CF9AE}" pid="11" name="TriggerFlowInfo">
    <vt:lpwstr/>
  </property>
  <property fmtid="{D5CDD505-2E9C-101B-9397-08002B2CF9AE}" pid="12" name="xd_Signature">
    <vt:bool>false</vt:bool>
  </property>
  <property fmtid="{D5CDD505-2E9C-101B-9397-08002B2CF9AE}" pid="13" name="MediaServiceImageTags">
    <vt:lpwstr/>
  </property>
</Properties>
</file>