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limatechangegovt-my.sharepoint.com/personal/paul_young_climatecommission_govt_nz/Documents/Documents/"/>
    </mc:Choice>
  </mc:AlternateContent>
  <xr:revisionPtr revIDLastSave="479" documentId="8_{DA059982-F2A5-4CF0-BB7F-6F6BB15C11C0}" xr6:coauthVersionLast="47" xr6:coauthVersionMax="47" xr10:uidLastSave="{69FF6BB0-2B23-41DA-806C-AF50A108B965}"/>
  <bookViews>
    <workbookView xWindow="-28920" yWindow="-120" windowWidth="29040" windowHeight="15840" xr2:uid="{BAA61B03-A4CA-4C39-AB22-9E597D598507}"/>
  </bookViews>
  <sheets>
    <sheet name="Summary" sheetId="1" r:id="rId1"/>
    <sheet name="Native afforest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2" l="1"/>
  <c r="E23" i="2" s="1"/>
  <c r="F28" i="1" s="1"/>
  <c r="F35" i="1" s="1"/>
  <c r="F129" i="1" s="1"/>
  <c r="G123" i="1"/>
  <c r="I123" i="1"/>
  <c r="K123" i="1"/>
  <c r="N123" i="1"/>
  <c r="O123" i="1"/>
  <c r="Q123" i="1"/>
  <c r="S123" i="1"/>
  <c r="V123" i="1"/>
  <c r="W123" i="1"/>
  <c r="Y123" i="1"/>
  <c r="AA123" i="1"/>
  <c r="AD123" i="1"/>
  <c r="AE123" i="1"/>
  <c r="AG123" i="1"/>
  <c r="AI123" i="1"/>
  <c r="I125" i="1"/>
  <c r="L125" i="1"/>
  <c r="M125" i="1"/>
  <c r="Q125" i="1"/>
  <c r="T125" i="1"/>
  <c r="U125" i="1"/>
  <c r="Y125" i="1"/>
  <c r="AB125" i="1"/>
  <c r="AC125" i="1"/>
  <c r="AG125" i="1"/>
  <c r="G32" i="1"/>
  <c r="H32" i="1"/>
  <c r="H123" i="1" s="1"/>
  <c r="I32" i="1"/>
  <c r="J32" i="1"/>
  <c r="J123" i="1" s="1"/>
  <c r="K32" i="1"/>
  <c r="L32" i="1"/>
  <c r="L123" i="1" s="1"/>
  <c r="M32" i="1"/>
  <c r="M123" i="1" s="1"/>
  <c r="N32" i="1"/>
  <c r="O32" i="1"/>
  <c r="P32" i="1"/>
  <c r="P123" i="1" s="1"/>
  <c r="Q32" i="1"/>
  <c r="R32" i="1"/>
  <c r="R123" i="1" s="1"/>
  <c r="S32" i="1"/>
  <c r="T32" i="1"/>
  <c r="T123" i="1" s="1"/>
  <c r="U32" i="1"/>
  <c r="U123" i="1" s="1"/>
  <c r="V32" i="1"/>
  <c r="W32" i="1"/>
  <c r="X32" i="1"/>
  <c r="X123" i="1" s="1"/>
  <c r="Y32" i="1"/>
  <c r="Z32" i="1"/>
  <c r="Z123" i="1" s="1"/>
  <c r="AA32" i="1"/>
  <c r="AB32" i="1"/>
  <c r="AB123" i="1" s="1"/>
  <c r="AC32" i="1"/>
  <c r="AC123" i="1" s="1"/>
  <c r="AD32" i="1"/>
  <c r="AE32" i="1"/>
  <c r="AF32" i="1"/>
  <c r="AF123" i="1" s="1"/>
  <c r="AG32" i="1"/>
  <c r="AH32" i="1"/>
  <c r="AH123" i="1" s="1"/>
  <c r="AI32" i="1"/>
  <c r="G33" i="1"/>
  <c r="G125" i="1" s="1"/>
  <c r="H33" i="1"/>
  <c r="H125" i="1" s="1"/>
  <c r="I33" i="1"/>
  <c r="J33" i="1"/>
  <c r="J125" i="1" s="1"/>
  <c r="K33" i="1"/>
  <c r="K125" i="1" s="1"/>
  <c r="L33" i="1"/>
  <c r="M33" i="1"/>
  <c r="N33" i="1"/>
  <c r="N125" i="1" s="1"/>
  <c r="O33" i="1"/>
  <c r="O125" i="1" s="1"/>
  <c r="P33" i="1"/>
  <c r="P125" i="1" s="1"/>
  <c r="Q33" i="1"/>
  <c r="R33" i="1"/>
  <c r="R125" i="1" s="1"/>
  <c r="S33" i="1"/>
  <c r="S125" i="1" s="1"/>
  <c r="T33" i="1"/>
  <c r="U33" i="1"/>
  <c r="V33" i="1"/>
  <c r="V125" i="1" s="1"/>
  <c r="W33" i="1"/>
  <c r="W125" i="1" s="1"/>
  <c r="X33" i="1"/>
  <c r="X125" i="1" s="1"/>
  <c r="Y33" i="1"/>
  <c r="Z33" i="1"/>
  <c r="Z125" i="1" s="1"/>
  <c r="AA33" i="1"/>
  <c r="AA125" i="1" s="1"/>
  <c r="AB33" i="1"/>
  <c r="AC33" i="1"/>
  <c r="AD33" i="1"/>
  <c r="AD125" i="1" s="1"/>
  <c r="AE33" i="1"/>
  <c r="AE125" i="1" s="1"/>
  <c r="AF33" i="1"/>
  <c r="AF125" i="1" s="1"/>
  <c r="AG33" i="1"/>
  <c r="AH33" i="1"/>
  <c r="AH125" i="1" s="1"/>
  <c r="AI33" i="1"/>
  <c r="AI125" i="1" s="1"/>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H23" i="2"/>
  <c r="I28" i="1" s="1"/>
  <c r="I35" i="1" s="1"/>
  <c r="I129" i="1" s="1"/>
  <c r="I23" i="2"/>
  <c r="J28" i="1" s="1"/>
  <c r="J35" i="1" s="1"/>
  <c r="J129" i="1" s="1"/>
  <c r="J23" i="2"/>
  <c r="K28" i="1" s="1"/>
  <c r="K35" i="1" s="1"/>
  <c r="K129" i="1" s="1"/>
  <c r="K23" i="2"/>
  <c r="L28" i="1" s="1"/>
  <c r="L35" i="1" s="1"/>
  <c r="L129" i="1" s="1"/>
  <c r="L23" i="2"/>
  <c r="M28" i="1" s="1"/>
  <c r="M35" i="1" s="1"/>
  <c r="M129" i="1" s="1"/>
  <c r="P23" i="2"/>
  <c r="Q28" i="1" s="1"/>
  <c r="Q35" i="1" s="1"/>
  <c r="Q129" i="1" s="1"/>
  <c r="Q23" i="2"/>
  <c r="R28" i="1" s="1"/>
  <c r="R35" i="1" s="1"/>
  <c r="R129" i="1" s="1"/>
  <c r="R23" i="2"/>
  <c r="S28" i="1" s="1"/>
  <c r="S35" i="1" s="1"/>
  <c r="S129" i="1" s="1"/>
  <c r="S23" i="2"/>
  <c r="T28" i="1" s="1"/>
  <c r="T35" i="1" s="1"/>
  <c r="T129" i="1" s="1"/>
  <c r="T23" i="2"/>
  <c r="U28" i="1" s="1"/>
  <c r="U35" i="1" s="1"/>
  <c r="U129" i="1" s="1"/>
  <c r="X23" i="2"/>
  <c r="Y28" i="1" s="1"/>
  <c r="Y35" i="1" s="1"/>
  <c r="Y129" i="1" s="1"/>
  <c r="Y23" i="2"/>
  <c r="Z28" i="1" s="1"/>
  <c r="Z35" i="1" s="1"/>
  <c r="Z129" i="1" s="1"/>
  <c r="Z23" i="2"/>
  <c r="AA28" i="1" s="1"/>
  <c r="AA35" i="1" s="1"/>
  <c r="AA129" i="1" s="1"/>
  <c r="AA23" i="2"/>
  <c r="AB28" i="1" s="1"/>
  <c r="AB35" i="1" s="1"/>
  <c r="AB129" i="1" s="1"/>
  <c r="AB23" i="2"/>
  <c r="AC28" i="1" s="1"/>
  <c r="AC35" i="1" s="1"/>
  <c r="AC129" i="1" s="1"/>
  <c r="AF23" i="2"/>
  <c r="AG28" i="1" s="1"/>
  <c r="AG35" i="1" s="1"/>
  <c r="AG129" i="1" s="1"/>
  <c r="AG23" i="2"/>
  <c r="AH28" i="1" s="1"/>
  <c r="AH35" i="1" s="1"/>
  <c r="AH129" i="1" s="1"/>
  <c r="AH23" i="2"/>
  <c r="AI28" i="1" s="1"/>
  <c r="AI35" i="1" s="1"/>
  <c r="AI129" i="1" s="1"/>
  <c r="D18" i="2"/>
  <c r="D19" i="2"/>
  <c r="D20" i="2"/>
  <c r="D21" i="2"/>
  <c r="D22" i="2"/>
  <c r="D23" i="2"/>
  <c r="E28" i="1" s="1"/>
  <c r="D17" i="2"/>
  <c r="D25" i="2"/>
  <c r="C18" i="2"/>
  <c r="C19" i="2"/>
  <c r="C20" i="2"/>
  <c r="C21" i="2"/>
  <c r="C22" i="2"/>
  <c r="C23" i="2"/>
  <c r="C17" i="2"/>
  <c r="E31" i="2"/>
  <c r="F85" i="1" s="1"/>
  <c r="F92" i="1" s="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H87" i="1"/>
  <c r="G87" i="1"/>
  <c r="F87" i="1"/>
  <c r="E87" i="1"/>
  <c r="F30" i="1"/>
  <c r="G30" i="1"/>
  <c r="H30" i="1"/>
  <c r="I30" i="1"/>
  <c r="J30" i="1"/>
  <c r="K30" i="1"/>
  <c r="L30" i="1"/>
  <c r="M30" i="1"/>
  <c r="N30" i="1"/>
  <c r="O30" i="1"/>
  <c r="P30" i="1"/>
  <c r="Q30" i="1"/>
  <c r="R30" i="1"/>
  <c r="S30" i="1"/>
  <c r="T30" i="1"/>
  <c r="U30" i="1"/>
  <c r="V30" i="1"/>
  <c r="W30" i="1"/>
  <c r="X30" i="1"/>
  <c r="Y30" i="1"/>
  <c r="Z30" i="1"/>
  <c r="AA30" i="1"/>
  <c r="AB30" i="1"/>
  <c r="AC30" i="1"/>
  <c r="AD30" i="1"/>
  <c r="AE30" i="1"/>
  <c r="AF30" i="1"/>
  <c r="AG30" i="1"/>
  <c r="AH30" i="1"/>
  <c r="AI30" i="1"/>
  <c r="E30" i="1"/>
  <c r="AE23" i="2" l="1"/>
  <c r="AF28" i="1" s="1"/>
  <c r="AF35" i="1" s="1"/>
  <c r="AF129" i="1" s="1"/>
  <c r="W23" i="2"/>
  <c r="X28" i="1" s="1"/>
  <c r="X35" i="1" s="1"/>
  <c r="X129" i="1" s="1"/>
  <c r="O23" i="2"/>
  <c r="P28" i="1" s="1"/>
  <c r="P35" i="1" s="1"/>
  <c r="P129" i="1" s="1"/>
  <c r="G23" i="2"/>
  <c r="H28" i="1" s="1"/>
  <c r="H35" i="1" s="1"/>
  <c r="H129" i="1" s="1"/>
  <c r="AD23" i="2"/>
  <c r="AE28" i="1" s="1"/>
  <c r="AE35" i="1" s="1"/>
  <c r="AE129" i="1" s="1"/>
  <c r="V23" i="2"/>
  <c r="W28" i="1" s="1"/>
  <c r="W35" i="1" s="1"/>
  <c r="W129" i="1" s="1"/>
  <c r="N23" i="2"/>
  <c r="O28" i="1" s="1"/>
  <c r="O35" i="1" s="1"/>
  <c r="O129" i="1" s="1"/>
  <c r="F23" i="2"/>
  <c r="G28" i="1" s="1"/>
  <c r="G35" i="1" s="1"/>
  <c r="G129" i="1" s="1"/>
  <c r="AC23" i="2"/>
  <c r="AD28" i="1" s="1"/>
  <c r="AD35" i="1" s="1"/>
  <c r="AD129" i="1" s="1"/>
  <c r="U23" i="2"/>
  <c r="V28" i="1" s="1"/>
  <c r="V35" i="1" s="1"/>
  <c r="V129" i="1" s="1"/>
  <c r="M23" i="2"/>
  <c r="N28" i="1" s="1"/>
  <c r="N35" i="1" s="1"/>
  <c r="N129" i="1" s="1"/>
  <c r="F130" i="1"/>
  <c r="F156" i="1" s="1"/>
  <c r="AA31" i="2"/>
  <c r="AB85" i="1" s="1"/>
  <c r="AB92" i="1" s="1"/>
  <c r="AB130" i="1" s="1"/>
  <c r="AB156" i="1" s="1"/>
  <c r="R31" i="2"/>
  <c r="S85" i="1" s="1"/>
  <c r="S92" i="1" s="1"/>
  <c r="S130" i="1" s="1"/>
  <c r="S156" i="1" s="1"/>
  <c r="AG31" i="2"/>
  <c r="AH85" i="1" s="1"/>
  <c r="AH92" i="1" s="1"/>
  <c r="AH130" i="1" s="1"/>
  <c r="AH156" i="1" s="1"/>
  <c r="Q31" i="2"/>
  <c r="R85" i="1" s="1"/>
  <c r="R92" i="1" s="1"/>
  <c r="R130" i="1" s="1"/>
  <c r="R156" i="1" s="1"/>
  <c r="I31" i="2"/>
  <c r="J85" i="1" s="1"/>
  <c r="J92" i="1" s="1"/>
  <c r="J130" i="1" s="1"/>
  <c r="J156" i="1" s="1"/>
  <c r="AF31" i="2"/>
  <c r="AG85" i="1" s="1"/>
  <c r="AG92" i="1" s="1"/>
  <c r="AG130" i="1" s="1"/>
  <c r="AG156" i="1" s="1"/>
  <c r="X31" i="2"/>
  <c r="Y85" i="1" s="1"/>
  <c r="Y92" i="1" s="1"/>
  <c r="Y130" i="1" s="1"/>
  <c r="Y156" i="1" s="1"/>
  <c r="P31" i="2"/>
  <c r="Q85" i="1" s="1"/>
  <c r="Q92" i="1" s="1"/>
  <c r="Q130" i="1" s="1"/>
  <c r="Q156" i="1" s="1"/>
  <c r="H31" i="2"/>
  <c r="I85" i="1" s="1"/>
  <c r="I92" i="1" s="1"/>
  <c r="I130" i="1" s="1"/>
  <c r="I156" i="1" s="1"/>
  <c r="L31" i="2"/>
  <c r="M85" i="1" s="1"/>
  <c r="M92" i="1" s="1"/>
  <c r="M130" i="1" s="1"/>
  <c r="M156" i="1" s="1"/>
  <c r="D31" i="2"/>
  <c r="E85" i="1" s="1"/>
  <c r="J31" i="2"/>
  <c r="K85" i="1" s="1"/>
  <c r="K92" i="1" s="1"/>
  <c r="K130" i="1" s="1"/>
  <c r="K156" i="1" s="1"/>
  <c r="AE31" i="2"/>
  <c r="AF85" i="1" s="1"/>
  <c r="AF92" i="1" s="1"/>
  <c r="AF130" i="1" s="1"/>
  <c r="AF156" i="1" s="1"/>
  <c r="W31" i="2"/>
  <c r="X85" i="1" s="1"/>
  <c r="X92" i="1" s="1"/>
  <c r="X130" i="1" s="1"/>
  <c r="O31" i="2"/>
  <c r="P85" i="1" s="1"/>
  <c r="P92" i="1" s="1"/>
  <c r="P130" i="1" s="1"/>
  <c r="G31" i="2"/>
  <c r="H85" i="1" s="1"/>
  <c r="H92" i="1" s="1"/>
  <c r="H130" i="1" s="1"/>
  <c r="T31" i="2"/>
  <c r="U85" i="1" s="1"/>
  <c r="U92" i="1" s="1"/>
  <c r="U130" i="1" s="1"/>
  <c r="U156" i="1" s="1"/>
  <c r="S31" i="2"/>
  <c r="T85" i="1" s="1"/>
  <c r="T92" i="1" s="1"/>
  <c r="T130" i="1" s="1"/>
  <c r="T156" i="1" s="1"/>
  <c r="AH31" i="2"/>
  <c r="AI85" i="1" s="1"/>
  <c r="AI92" i="1" s="1"/>
  <c r="AI130" i="1" s="1"/>
  <c r="AI156" i="1" s="1"/>
  <c r="V31" i="2"/>
  <c r="W85" i="1" s="1"/>
  <c r="W92" i="1" s="1"/>
  <c r="W130" i="1" s="1"/>
  <c r="W156" i="1" s="1"/>
  <c r="N31" i="2"/>
  <c r="O85" i="1" s="1"/>
  <c r="O92" i="1" s="1"/>
  <c r="O130" i="1" s="1"/>
  <c r="F31" i="2"/>
  <c r="G85" i="1" s="1"/>
  <c r="G92" i="1" s="1"/>
  <c r="G130" i="1" s="1"/>
  <c r="AB31" i="2"/>
  <c r="AC85" i="1" s="1"/>
  <c r="AC92" i="1" s="1"/>
  <c r="AC130" i="1" s="1"/>
  <c r="AC156" i="1" s="1"/>
  <c r="K31" i="2"/>
  <c r="L85" i="1" s="1"/>
  <c r="L92" i="1" s="1"/>
  <c r="L130" i="1" s="1"/>
  <c r="L156" i="1" s="1"/>
  <c r="Z31" i="2"/>
  <c r="AA85" i="1" s="1"/>
  <c r="AA92" i="1" s="1"/>
  <c r="AA130" i="1" s="1"/>
  <c r="AA156" i="1" s="1"/>
  <c r="Y31" i="2"/>
  <c r="Z85" i="1" s="1"/>
  <c r="Z92" i="1" s="1"/>
  <c r="Z130" i="1" s="1"/>
  <c r="Z156" i="1" s="1"/>
  <c r="AD31" i="2"/>
  <c r="AE85" i="1" s="1"/>
  <c r="AE92" i="1" s="1"/>
  <c r="AE130" i="1" s="1"/>
  <c r="AE156" i="1" s="1"/>
  <c r="AC31" i="2"/>
  <c r="AD85" i="1" s="1"/>
  <c r="AD92" i="1" s="1"/>
  <c r="AD130" i="1" s="1"/>
  <c r="AD156" i="1" s="1"/>
  <c r="U31" i="2"/>
  <c r="V85" i="1" s="1"/>
  <c r="V92" i="1" s="1"/>
  <c r="V130" i="1" s="1"/>
  <c r="V156" i="1" s="1"/>
  <c r="M31" i="2"/>
  <c r="N85" i="1" s="1"/>
  <c r="N92" i="1" s="1"/>
  <c r="N130" i="1" s="1"/>
  <c r="N156" i="1" s="1"/>
  <c r="O156" i="1" l="1"/>
  <c r="H156" i="1"/>
  <c r="P156" i="1"/>
  <c r="G156" i="1"/>
  <c r="X156" i="1"/>
  <c r="AI90" i="1" l="1"/>
  <c r="AI126" i="1" s="1"/>
  <c r="AI154" i="1" s="1"/>
  <c r="AH90" i="1"/>
  <c r="AH126" i="1" s="1"/>
  <c r="AH154" i="1" s="1"/>
  <c r="AG90" i="1"/>
  <c r="AG126" i="1" s="1"/>
  <c r="AG154" i="1" s="1"/>
  <c r="AF90" i="1"/>
  <c r="AF126" i="1" s="1"/>
  <c r="AF154" i="1" s="1"/>
  <c r="AE90" i="1"/>
  <c r="AE126" i="1" s="1"/>
  <c r="AE154" i="1" s="1"/>
  <c r="AD90" i="1"/>
  <c r="AD126" i="1" s="1"/>
  <c r="AD154" i="1" s="1"/>
  <c r="AC90" i="1"/>
  <c r="AC126" i="1" s="1"/>
  <c r="AC154" i="1" s="1"/>
  <c r="AB90" i="1"/>
  <c r="AB126" i="1" s="1"/>
  <c r="AB154" i="1" s="1"/>
  <c r="AA90" i="1"/>
  <c r="AA126" i="1" s="1"/>
  <c r="AA154" i="1" s="1"/>
  <c r="Z90" i="1"/>
  <c r="Z126" i="1" s="1"/>
  <c r="Z154" i="1" s="1"/>
  <c r="Y90" i="1"/>
  <c r="Y126" i="1" s="1"/>
  <c r="Y154" i="1" s="1"/>
  <c r="X90" i="1"/>
  <c r="X126" i="1" s="1"/>
  <c r="X154" i="1" s="1"/>
  <c r="W90" i="1"/>
  <c r="W126" i="1" s="1"/>
  <c r="W154" i="1" s="1"/>
  <c r="V90" i="1"/>
  <c r="V126" i="1" s="1"/>
  <c r="V154" i="1" s="1"/>
  <c r="U90" i="1"/>
  <c r="U126" i="1" s="1"/>
  <c r="U154" i="1" s="1"/>
  <c r="T90" i="1"/>
  <c r="T126" i="1" s="1"/>
  <c r="T154" i="1" s="1"/>
  <c r="S90" i="1"/>
  <c r="S126" i="1" s="1"/>
  <c r="S154" i="1" s="1"/>
  <c r="R90" i="1"/>
  <c r="R126" i="1" s="1"/>
  <c r="R154" i="1" s="1"/>
  <c r="Q90" i="1"/>
  <c r="Q126" i="1" s="1"/>
  <c r="Q154" i="1" s="1"/>
  <c r="P90" i="1"/>
  <c r="P126" i="1" s="1"/>
  <c r="P154" i="1" s="1"/>
  <c r="O90" i="1"/>
  <c r="O126" i="1" s="1"/>
  <c r="O154" i="1" s="1"/>
  <c r="N90" i="1"/>
  <c r="N126" i="1" s="1"/>
  <c r="N154" i="1" s="1"/>
  <c r="M90" i="1"/>
  <c r="M126" i="1" s="1"/>
  <c r="M154" i="1" s="1"/>
  <c r="L90" i="1"/>
  <c r="L126" i="1" s="1"/>
  <c r="L154" i="1" s="1"/>
  <c r="K90" i="1"/>
  <c r="K126" i="1" s="1"/>
  <c r="K154" i="1" s="1"/>
  <c r="J90" i="1"/>
  <c r="J126" i="1" s="1"/>
  <c r="J154" i="1" s="1"/>
  <c r="I90" i="1"/>
  <c r="I126" i="1" s="1"/>
  <c r="I154" i="1" s="1"/>
  <c r="H90" i="1"/>
  <c r="H126" i="1" s="1"/>
  <c r="H154" i="1" s="1"/>
  <c r="G90" i="1"/>
  <c r="G126" i="1" s="1"/>
  <c r="G154" i="1" s="1"/>
  <c r="F90" i="1"/>
  <c r="F126" i="1" s="1"/>
  <c r="AI89" i="1"/>
  <c r="AI124" i="1" s="1"/>
  <c r="AI153" i="1" s="1"/>
  <c r="AH89" i="1"/>
  <c r="AH124" i="1" s="1"/>
  <c r="AH153" i="1" s="1"/>
  <c r="AG89" i="1"/>
  <c r="AG124" i="1" s="1"/>
  <c r="AG153" i="1" s="1"/>
  <c r="AF89" i="1"/>
  <c r="AF124" i="1" s="1"/>
  <c r="AF153" i="1" s="1"/>
  <c r="AE89" i="1"/>
  <c r="AE124" i="1" s="1"/>
  <c r="AE153" i="1" s="1"/>
  <c r="AD89" i="1"/>
  <c r="AD124" i="1" s="1"/>
  <c r="AD153" i="1" s="1"/>
  <c r="AC89" i="1"/>
  <c r="AC124" i="1" s="1"/>
  <c r="AC153" i="1" s="1"/>
  <c r="AB89" i="1"/>
  <c r="AB124" i="1" s="1"/>
  <c r="AB153" i="1" s="1"/>
  <c r="AA89" i="1"/>
  <c r="AA124" i="1" s="1"/>
  <c r="AA153" i="1" s="1"/>
  <c r="Z89" i="1"/>
  <c r="Z124" i="1" s="1"/>
  <c r="Z153" i="1" s="1"/>
  <c r="Y89" i="1"/>
  <c r="Y124" i="1" s="1"/>
  <c r="Y153" i="1" s="1"/>
  <c r="X89" i="1"/>
  <c r="X124" i="1" s="1"/>
  <c r="X153" i="1" s="1"/>
  <c r="W89" i="1"/>
  <c r="W124" i="1" s="1"/>
  <c r="W153" i="1" s="1"/>
  <c r="V89" i="1"/>
  <c r="V124" i="1" s="1"/>
  <c r="V153" i="1" s="1"/>
  <c r="U89" i="1"/>
  <c r="U124" i="1" s="1"/>
  <c r="U153" i="1" s="1"/>
  <c r="T89" i="1"/>
  <c r="T124" i="1" s="1"/>
  <c r="T153" i="1" s="1"/>
  <c r="S89" i="1"/>
  <c r="S124" i="1" s="1"/>
  <c r="S153" i="1" s="1"/>
  <c r="R89" i="1"/>
  <c r="R124" i="1" s="1"/>
  <c r="R153" i="1" s="1"/>
  <c r="Q89" i="1"/>
  <c r="Q124" i="1" s="1"/>
  <c r="Q153" i="1" s="1"/>
  <c r="P89" i="1"/>
  <c r="P124" i="1" s="1"/>
  <c r="P153" i="1" s="1"/>
  <c r="O89" i="1"/>
  <c r="O124" i="1" s="1"/>
  <c r="O153" i="1" s="1"/>
  <c r="N89" i="1"/>
  <c r="N124" i="1" s="1"/>
  <c r="N153" i="1" s="1"/>
  <c r="M89" i="1"/>
  <c r="M124" i="1" s="1"/>
  <c r="M153" i="1" s="1"/>
  <c r="L89" i="1"/>
  <c r="L124" i="1" s="1"/>
  <c r="L153" i="1" s="1"/>
  <c r="K89" i="1"/>
  <c r="K124" i="1" s="1"/>
  <c r="K153" i="1" s="1"/>
  <c r="J89" i="1"/>
  <c r="J124" i="1" s="1"/>
  <c r="J153" i="1" s="1"/>
  <c r="I89" i="1"/>
  <c r="I124" i="1" s="1"/>
  <c r="I153" i="1" s="1"/>
  <c r="H89" i="1"/>
  <c r="H124" i="1" s="1"/>
  <c r="H153" i="1" s="1"/>
  <c r="G89" i="1"/>
  <c r="G124" i="1" s="1"/>
  <c r="G153" i="1" s="1"/>
  <c r="F89" i="1"/>
  <c r="F124" i="1" s="1"/>
  <c r="F33" i="1"/>
  <c r="F125" i="1" s="1"/>
  <c r="F32" i="1"/>
  <c r="F123" i="1" s="1"/>
  <c r="AI64" i="1"/>
  <c r="AI88" i="1" s="1"/>
  <c r="AI122" i="1" s="1"/>
  <c r="AH64" i="1"/>
  <c r="AG64" i="1"/>
  <c r="AF64" i="1"/>
  <c r="AE64" i="1"/>
  <c r="AE88" i="1" s="1"/>
  <c r="AE122" i="1" s="1"/>
  <c r="AD64" i="1"/>
  <c r="AC64" i="1"/>
  <c r="AB64" i="1"/>
  <c r="AB88" i="1" s="1"/>
  <c r="AB122" i="1" s="1"/>
  <c r="AB152" i="1" s="1"/>
  <c r="AA64" i="1"/>
  <c r="AA88" i="1" s="1"/>
  <c r="AA122" i="1" s="1"/>
  <c r="Z64" i="1"/>
  <c r="Y64" i="1"/>
  <c r="X64" i="1"/>
  <c r="W64" i="1"/>
  <c r="W88" i="1" s="1"/>
  <c r="W122" i="1" s="1"/>
  <c r="W152" i="1" s="1"/>
  <c r="V64" i="1"/>
  <c r="U64" i="1"/>
  <c r="T64" i="1"/>
  <c r="T88" i="1" s="1"/>
  <c r="T122" i="1" s="1"/>
  <c r="T152" i="1" s="1"/>
  <c r="S64" i="1"/>
  <c r="S88" i="1" s="1"/>
  <c r="S122" i="1" s="1"/>
  <c r="R64" i="1"/>
  <c r="Q64" i="1"/>
  <c r="P64" i="1"/>
  <c r="O64" i="1"/>
  <c r="O88" i="1" s="1"/>
  <c r="O122" i="1" s="1"/>
  <c r="O152" i="1" s="1"/>
  <c r="N64" i="1"/>
  <c r="M64" i="1"/>
  <c r="L64" i="1"/>
  <c r="L88" i="1" s="1"/>
  <c r="L122" i="1" s="1"/>
  <c r="L152" i="1" s="1"/>
  <c r="K64" i="1"/>
  <c r="K88" i="1" s="1"/>
  <c r="K122" i="1" s="1"/>
  <c r="J64" i="1"/>
  <c r="I64" i="1"/>
  <c r="H64" i="1"/>
  <c r="G64" i="1"/>
  <c r="G88" i="1" s="1"/>
  <c r="G122" i="1" s="1"/>
  <c r="G152" i="1" s="1"/>
  <c r="F64" i="1"/>
  <c r="F88" i="1" s="1"/>
  <c r="G7" i="1"/>
  <c r="G31" i="1" s="1"/>
  <c r="G121" i="1" s="1"/>
  <c r="H7" i="1"/>
  <c r="H31" i="1" s="1"/>
  <c r="H121" i="1" s="1"/>
  <c r="I7" i="1"/>
  <c r="I31" i="1" s="1"/>
  <c r="I121" i="1" s="1"/>
  <c r="J7" i="1"/>
  <c r="J31" i="1" s="1"/>
  <c r="J121" i="1" s="1"/>
  <c r="K7" i="1"/>
  <c r="K31" i="1" s="1"/>
  <c r="K121" i="1" s="1"/>
  <c r="L7" i="1"/>
  <c r="L31" i="1" s="1"/>
  <c r="L121" i="1" s="1"/>
  <c r="M7" i="1"/>
  <c r="M31" i="1" s="1"/>
  <c r="M121" i="1" s="1"/>
  <c r="N7" i="1"/>
  <c r="N31" i="1" s="1"/>
  <c r="N121" i="1" s="1"/>
  <c r="O7" i="1"/>
  <c r="O31" i="1" s="1"/>
  <c r="O121" i="1" s="1"/>
  <c r="P7" i="1"/>
  <c r="P31" i="1" s="1"/>
  <c r="P121" i="1" s="1"/>
  <c r="Q7" i="1"/>
  <c r="Q31" i="1" s="1"/>
  <c r="Q121" i="1" s="1"/>
  <c r="R7" i="1"/>
  <c r="R31" i="1" s="1"/>
  <c r="R121" i="1" s="1"/>
  <c r="S7" i="1"/>
  <c r="S31" i="1" s="1"/>
  <c r="S121" i="1" s="1"/>
  <c r="T7" i="1"/>
  <c r="T31" i="1" s="1"/>
  <c r="T121" i="1" s="1"/>
  <c r="U7" i="1"/>
  <c r="U31" i="1" s="1"/>
  <c r="U121" i="1" s="1"/>
  <c r="V7" i="1"/>
  <c r="V31" i="1" s="1"/>
  <c r="V121" i="1" s="1"/>
  <c r="W7" i="1"/>
  <c r="W31" i="1" s="1"/>
  <c r="W121" i="1" s="1"/>
  <c r="X7" i="1"/>
  <c r="X31" i="1" s="1"/>
  <c r="X121" i="1" s="1"/>
  <c r="Y7" i="1"/>
  <c r="Y31" i="1" s="1"/>
  <c r="Y121" i="1" s="1"/>
  <c r="Z7" i="1"/>
  <c r="Z31" i="1" s="1"/>
  <c r="Z121" i="1" s="1"/>
  <c r="AA7" i="1"/>
  <c r="AA31" i="1" s="1"/>
  <c r="AA121" i="1" s="1"/>
  <c r="AB7" i="1"/>
  <c r="AB31" i="1" s="1"/>
  <c r="AB121" i="1" s="1"/>
  <c r="AC7" i="1"/>
  <c r="AC31" i="1" s="1"/>
  <c r="AC121" i="1" s="1"/>
  <c r="AD7" i="1"/>
  <c r="AD31" i="1" s="1"/>
  <c r="AD121" i="1" s="1"/>
  <c r="AE7" i="1"/>
  <c r="AE31" i="1" s="1"/>
  <c r="AE121" i="1" s="1"/>
  <c r="AF7" i="1"/>
  <c r="AF31" i="1" s="1"/>
  <c r="AF121" i="1" s="1"/>
  <c r="AG7" i="1"/>
  <c r="AG31" i="1" s="1"/>
  <c r="AG121" i="1" s="1"/>
  <c r="AH7" i="1"/>
  <c r="AH31" i="1" s="1"/>
  <c r="AH121" i="1" s="1"/>
  <c r="AI7" i="1"/>
  <c r="AI31" i="1" s="1"/>
  <c r="AI121" i="1" s="1"/>
  <c r="F7" i="1"/>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D26" i="2"/>
  <c r="D27" i="2"/>
  <c r="D28" i="2"/>
  <c r="D29" i="2"/>
  <c r="D30" i="2"/>
  <c r="C26" i="2"/>
  <c r="C27" i="2"/>
  <c r="C28" i="2"/>
  <c r="C29" i="2"/>
  <c r="C30" i="2"/>
  <c r="C31" i="2"/>
  <c r="C25" i="2"/>
  <c r="K152" i="1" l="1"/>
  <c r="AA152" i="1"/>
  <c r="S152" i="1"/>
  <c r="AI152" i="1"/>
  <c r="AE152" i="1"/>
  <c r="F122" i="1"/>
  <c r="Y88" i="1"/>
  <c r="Y122" i="1" s="1"/>
  <c r="Y152" i="1" s="1"/>
  <c r="U88" i="1"/>
  <c r="U122" i="1" s="1"/>
  <c r="U152" i="1" s="1"/>
  <c r="AC88" i="1"/>
  <c r="AC122" i="1" s="1"/>
  <c r="AC152" i="1" s="1"/>
  <c r="AG88" i="1"/>
  <c r="AG122" i="1" s="1"/>
  <c r="AG152" i="1" s="1"/>
  <c r="I88" i="1"/>
  <c r="I122" i="1" s="1"/>
  <c r="I152" i="1" s="1"/>
  <c r="M88" i="1"/>
  <c r="M122" i="1" s="1"/>
  <c r="M152" i="1" s="1"/>
  <c r="Q88" i="1"/>
  <c r="Q122" i="1" s="1"/>
  <c r="Q152" i="1" s="1"/>
  <c r="H88" i="1"/>
  <c r="H122" i="1" s="1"/>
  <c r="H152" i="1" s="1"/>
  <c r="P88" i="1"/>
  <c r="P122" i="1" s="1"/>
  <c r="P152" i="1" s="1"/>
  <c r="X88" i="1"/>
  <c r="X122" i="1" s="1"/>
  <c r="X152" i="1" s="1"/>
  <c r="AF88" i="1"/>
  <c r="AF122" i="1" s="1"/>
  <c r="AF152" i="1" s="1"/>
  <c r="J88" i="1"/>
  <c r="J122" i="1" s="1"/>
  <c r="J152" i="1" s="1"/>
  <c r="R88" i="1"/>
  <c r="R122" i="1" s="1"/>
  <c r="R152" i="1" s="1"/>
  <c r="Z88" i="1"/>
  <c r="Z122" i="1" s="1"/>
  <c r="Z152" i="1" s="1"/>
  <c r="AH88" i="1"/>
  <c r="AH122" i="1" s="1"/>
  <c r="AH152" i="1" s="1"/>
  <c r="F31" i="1"/>
  <c r="N88" i="1"/>
  <c r="N122" i="1" s="1"/>
  <c r="N152" i="1" s="1"/>
  <c r="V88" i="1"/>
  <c r="V122" i="1" s="1"/>
  <c r="V152" i="1" s="1"/>
  <c r="AD88" i="1"/>
  <c r="AD122" i="1" s="1"/>
  <c r="AD152" i="1" s="1"/>
  <c r="F121" i="1" l="1"/>
  <c r="AI151" i="1" l="1"/>
  <c r="AH151" i="1"/>
  <c r="AG151" i="1"/>
  <c r="AF151" i="1"/>
  <c r="AE151" i="1"/>
  <c r="AD151" i="1"/>
  <c r="AC151" i="1"/>
  <c r="AB151" i="1"/>
  <c r="AA151" i="1"/>
  <c r="Z151" i="1"/>
  <c r="Y151" i="1"/>
  <c r="X151" i="1"/>
  <c r="W151" i="1"/>
  <c r="V151" i="1"/>
  <c r="U151" i="1"/>
  <c r="T151" i="1"/>
  <c r="S151" i="1"/>
  <c r="R151" i="1"/>
  <c r="Q151" i="1"/>
  <c r="P151" i="1"/>
  <c r="O151" i="1"/>
  <c r="N151" i="1"/>
  <c r="M151" i="1"/>
  <c r="L151" i="1"/>
  <c r="K151" i="1"/>
  <c r="J151" i="1"/>
  <c r="I151" i="1"/>
  <c r="H151" i="1"/>
  <c r="G151" i="1"/>
  <c r="F151" i="1"/>
  <c r="E151" i="1"/>
  <c r="AI120" i="1"/>
  <c r="AH120" i="1"/>
  <c r="AG120" i="1"/>
  <c r="AF120" i="1"/>
  <c r="AE120" i="1"/>
  <c r="AD120" i="1"/>
  <c r="AC120" i="1"/>
  <c r="AB120" i="1"/>
  <c r="AA120" i="1"/>
  <c r="Z120" i="1"/>
  <c r="Y120" i="1"/>
  <c r="X120" i="1"/>
  <c r="W120" i="1"/>
  <c r="V120" i="1"/>
  <c r="U120" i="1"/>
  <c r="T120" i="1"/>
  <c r="S120" i="1"/>
  <c r="R120" i="1"/>
  <c r="Q120" i="1"/>
  <c r="P120" i="1"/>
  <c r="O120" i="1"/>
  <c r="N120" i="1"/>
  <c r="M120" i="1"/>
  <c r="L120" i="1"/>
  <c r="K120" i="1"/>
  <c r="J120" i="1"/>
  <c r="I120" i="1"/>
  <c r="H120" i="1"/>
  <c r="G120" i="1"/>
  <c r="F120" i="1"/>
  <c r="E120"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AI26" i="1"/>
  <c r="AI34" i="1" s="1"/>
  <c r="AH26" i="1"/>
  <c r="AH34" i="1" s="1"/>
  <c r="AG26" i="1"/>
  <c r="AG34" i="1" s="1"/>
  <c r="AF26" i="1"/>
  <c r="AF34" i="1" s="1"/>
  <c r="AE26" i="1"/>
  <c r="AE34" i="1" s="1"/>
  <c r="AD26" i="1"/>
  <c r="AD34" i="1" s="1"/>
  <c r="AC26" i="1"/>
  <c r="AC34" i="1" s="1"/>
  <c r="AB26" i="1"/>
  <c r="AB34" i="1" s="1"/>
  <c r="AA26" i="1"/>
  <c r="AA34" i="1" s="1"/>
  <c r="Z26" i="1"/>
  <c r="Z34" i="1" s="1"/>
  <c r="Y26" i="1"/>
  <c r="Y34" i="1" s="1"/>
  <c r="X26" i="1"/>
  <c r="X34" i="1" s="1"/>
  <c r="W26" i="1"/>
  <c r="W34" i="1" s="1"/>
  <c r="V26" i="1"/>
  <c r="V34" i="1" s="1"/>
  <c r="U26" i="1"/>
  <c r="U34" i="1" s="1"/>
  <c r="T26" i="1"/>
  <c r="T34" i="1" s="1"/>
  <c r="S26" i="1"/>
  <c r="S34" i="1" s="1"/>
  <c r="R26" i="1"/>
  <c r="R34" i="1" s="1"/>
  <c r="Q26" i="1"/>
  <c r="Q34" i="1" s="1"/>
  <c r="P26" i="1"/>
  <c r="P34" i="1" s="1"/>
  <c r="O26" i="1"/>
  <c r="O34" i="1" s="1"/>
  <c r="N26" i="1"/>
  <c r="N34" i="1" s="1"/>
  <c r="M26" i="1"/>
  <c r="M34" i="1" s="1"/>
  <c r="L26" i="1"/>
  <c r="L34" i="1" s="1"/>
  <c r="K26" i="1"/>
  <c r="K34" i="1" s="1"/>
  <c r="J26" i="1"/>
  <c r="J34" i="1" s="1"/>
  <c r="I26" i="1"/>
  <c r="I34" i="1" s="1"/>
  <c r="H26" i="1"/>
  <c r="H34" i="1" s="1"/>
  <c r="G26" i="1"/>
  <c r="G34" i="1" s="1"/>
  <c r="F26" i="1"/>
  <c r="H36" i="1" l="1"/>
  <c r="H131" i="1" s="1"/>
  <c r="H127" i="1"/>
  <c r="X36" i="1"/>
  <c r="X131" i="1" s="1"/>
  <c r="X127" i="1"/>
  <c r="AF36" i="1"/>
  <c r="AF131" i="1" s="1"/>
  <c r="AF127" i="1"/>
  <c r="Q36" i="1"/>
  <c r="Q131" i="1" s="1"/>
  <c r="Q127" i="1"/>
  <c r="R36" i="1"/>
  <c r="R131" i="1" s="1"/>
  <c r="R127" i="1"/>
  <c r="AI36" i="1"/>
  <c r="AI131" i="1" s="1"/>
  <c r="AI127" i="1"/>
  <c r="I36" i="1"/>
  <c r="I131" i="1" s="1"/>
  <c r="I127" i="1"/>
  <c r="AG36" i="1"/>
  <c r="AG131" i="1" s="1"/>
  <c r="AG127" i="1"/>
  <c r="AH36" i="1"/>
  <c r="AH131" i="1" s="1"/>
  <c r="AH127" i="1"/>
  <c r="K36" i="1"/>
  <c r="K131" i="1" s="1"/>
  <c r="K127" i="1"/>
  <c r="AB36" i="1"/>
  <c r="AB131" i="1" s="1"/>
  <c r="AB127" i="1"/>
  <c r="M36" i="1"/>
  <c r="M131" i="1" s="1"/>
  <c r="M127" i="1"/>
  <c r="U36" i="1"/>
  <c r="U131" i="1" s="1"/>
  <c r="U127" i="1"/>
  <c r="AC36" i="1"/>
  <c r="AC131" i="1" s="1"/>
  <c r="AC127" i="1"/>
  <c r="P36" i="1"/>
  <c r="P131" i="1" s="1"/>
  <c r="P127" i="1"/>
  <c r="Y36" i="1"/>
  <c r="Y131" i="1" s="1"/>
  <c r="Y127" i="1"/>
  <c r="J36" i="1"/>
  <c r="J131" i="1" s="1"/>
  <c r="J127" i="1"/>
  <c r="S36" i="1"/>
  <c r="S131" i="1" s="1"/>
  <c r="S127" i="1"/>
  <c r="L36" i="1"/>
  <c r="L131" i="1" s="1"/>
  <c r="L127" i="1"/>
  <c r="N36" i="1"/>
  <c r="N131" i="1" s="1"/>
  <c r="N127" i="1"/>
  <c r="V36" i="1"/>
  <c r="V131" i="1" s="1"/>
  <c r="V127" i="1"/>
  <c r="AD36" i="1"/>
  <c r="AD131" i="1" s="1"/>
  <c r="AD127" i="1"/>
  <c r="Z36" i="1"/>
  <c r="Z131" i="1" s="1"/>
  <c r="Z127" i="1"/>
  <c r="AA36" i="1"/>
  <c r="AA131" i="1" s="1"/>
  <c r="AA127" i="1"/>
  <c r="T36" i="1"/>
  <c r="T131" i="1" s="1"/>
  <c r="T127" i="1"/>
  <c r="G36" i="1"/>
  <c r="G131" i="1" s="1"/>
  <c r="G127" i="1"/>
  <c r="O36" i="1"/>
  <c r="O131" i="1" s="1"/>
  <c r="O127" i="1"/>
  <c r="W36" i="1"/>
  <c r="W131" i="1" s="1"/>
  <c r="W127" i="1"/>
  <c r="AE36" i="1"/>
  <c r="AE131" i="1" s="1"/>
  <c r="AE127" i="1"/>
  <c r="AD91" i="1"/>
  <c r="S91" i="1"/>
  <c r="AI91" i="1"/>
  <c r="M91" i="1"/>
  <c r="U91" i="1"/>
  <c r="AC91" i="1"/>
  <c r="O91" i="1"/>
  <c r="V91" i="1"/>
  <c r="H91" i="1"/>
  <c r="X91" i="1"/>
  <c r="AF91" i="1"/>
  <c r="F91" i="1"/>
  <c r="F93" i="1" s="1"/>
  <c r="W91" i="1"/>
  <c r="F34" i="1"/>
  <c r="F36" i="1" s="1"/>
  <c r="AG91" i="1"/>
  <c r="G91" i="1"/>
  <c r="AE91" i="1"/>
  <c r="P91" i="1"/>
  <c r="I91" i="1"/>
  <c r="Q91" i="1"/>
  <c r="Y91" i="1"/>
  <c r="J91" i="1"/>
  <c r="R91" i="1"/>
  <c r="Z91" i="1"/>
  <c r="AH91" i="1"/>
  <c r="N91" i="1"/>
  <c r="K91" i="1"/>
  <c r="AA91" i="1"/>
  <c r="L91" i="1"/>
  <c r="T91" i="1"/>
  <c r="AB91" i="1"/>
  <c r="F154" i="1"/>
  <c r="F153" i="1"/>
  <c r="F152" i="1"/>
  <c r="T93" i="1" l="1"/>
  <c r="T132" i="1" s="1"/>
  <c r="T157" i="1" s="1"/>
  <c r="T158" i="1" s="1"/>
  <c r="T128" i="1"/>
  <c r="T155" i="1" s="1"/>
  <c r="J93" i="1"/>
  <c r="J132" i="1" s="1"/>
  <c r="J157" i="1" s="1"/>
  <c r="J158" i="1" s="1"/>
  <c r="J128" i="1"/>
  <c r="J155" i="1" s="1"/>
  <c r="AC93" i="1"/>
  <c r="AC132" i="1" s="1"/>
  <c r="AC157" i="1" s="1"/>
  <c r="AC128" i="1"/>
  <c r="AC155" i="1" s="1"/>
  <c r="M93" i="1"/>
  <c r="M132" i="1" s="1"/>
  <c r="M157" i="1" s="1"/>
  <c r="M158" i="1" s="1"/>
  <c r="M128" i="1"/>
  <c r="M155" i="1" s="1"/>
  <c r="Y93" i="1"/>
  <c r="Y132" i="1" s="1"/>
  <c r="Y157" i="1" s="1"/>
  <c r="Y158" i="1" s="1"/>
  <c r="Y128" i="1"/>
  <c r="Y155" i="1" s="1"/>
  <c r="AF93" i="1"/>
  <c r="AF132" i="1" s="1"/>
  <c r="AF157" i="1" s="1"/>
  <c r="AF158" i="1" s="1"/>
  <c r="AF128" i="1"/>
  <c r="AF155" i="1" s="1"/>
  <c r="AA93" i="1"/>
  <c r="AA132" i="1" s="1"/>
  <c r="AA157" i="1" s="1"/>
  <c r="AA158" i="1" s="1"/>
  <c r="AA128" i="1"/>
  <c r="AA155" i="1" s="1"/>
  <c r="N93" i="1"/>
  <c r="N132" i="1" s="1"/>
  <c r="N157" i="1" s="1"/>
  <c r="N158" i="1" s="1"/>
  <c r="N128" i="1"/>
  <c r="N155" i="1" s="1"/>
  <c r="P93" i="1"/>
  <c r="P132" i="1" s="1"/>
  <c r="P157" i="1" s="1"/>
  <c r="P158" i="1" s="1"/>
  <c r="P128" i="1"/>
  <c r="P155" i="1" s="1"/>
  <c r="X93" i="1"/>
  <c r="X132" i="1" s="1"/>
  <c r="X157" i="1" s="1"/>
  <c r="X158" i="1" s="1"/>
  <c r="X128" i="1"/>
  <c r="X155" i="1" s="1"/>
  <c r="S93" i="1"/>
  <c r="S132" i="1" s="1"/>
  <c r="S157" i="1" s="1"/>
  <c r="S158" i="1" s="1"/>
  <c r="S128" i="1"/>
  <c r="S155" i="1" s="1"/>
  <c r="L93" i="1"/>
  <c r="L132" i="1" s="1"/>
  <c r="L157" i="1" s="1"/>
  <c r="L158" i="1" s="1"/>
  <c r="L128" i="1"/>
  <c r="L155" i="1" s="1"/>
  <c r="W93" i="1"/>
  <c r="W132" i="1" s="1"/>
  <c r="W157" i="1" s="1"/>
  <c r="W158" i="1" s="1"/>
  <c r="W128" i="1"/>
  <c r="W155" i="1" s="1"/>
  <c r="U93" i="1"/>
  <c r="U132" i="1" s="1"/>
  <c r="U157" i="1" s="1"/>
  <c r="U158" i="1" s="1"/>
  <c r="U128" i="1"/>
  <c r="U155" i="1" s="1"/>
  <c r="K93" i="1"/>
  <c r="K132" i="1" s="1"/>
  <c r="K157" i="1" s="1"/>
  <c r="K158" i="1" s="1"/>
  <c r="K128" i="1"/>
  <c r="K155" i="1" s="1"/>
  <c r="AI93" i="1"/>
  <c r="AI132" i="1" s="1"/>
  <c r="AI157" i="1" s="1"/>
  <c r="AI158" i="1" s="1"/>
  <c r="AI128" i="1"/>
  <c r="AI155" i="1" s="1"/>
  <c r="AE93" i="1"/>
  <c r="AE132" i="1" s="1"/>
  <c r="AE157" i="1" s="1"/>
  <c r="AE158" i="1" s="1"/>
  <c r="AE128" i="1"/>
  <c r="AE155" i="1" s="1"/>
  <c r="H93" i="1"/>
  <c r="H132" i="1" s="1"/>
  <c r="H157" i="1" s="1"/>
  <c r="H158" i="1" s="1"/>
  <c r="H128" i="1"/>
  <c r="H155" i="1" s="1"/>
  <c r="Z93" i="1"/>
  <c r="Z132" i="1" s="1"/>
  <c r="Z157" i="1" s="1"/>
  <c r="Z158" i="1" s="1"/>
  <c r="Z128" i="1"/>
  <c r="Z155" i="1" s="1"/>
  <c r="G93" i="1"/>
  <c r="G132" i="1" s="1"/>
  <c r="G157" i="1" s="1"/>
  <c r="G158" i="1" s="1"/>
  <c r="G128" i="1"/>
  <c r="G155" i="1" s="1"/>
  <c r="V93" i="1"/>
  <c r="V132" i="1" s="1"/>
  <c r="V157" i="1" s="1"/>
  <c r="V158" i="1" s="1"/>
  <c r="V128" i="1"/>
  <c r="V155" i="1" s="1"/>
  <c r="Q93" i="1"/>
  <c r="Q132" i="1" s="1"/>
  <c r="Q157" i="1" s="1"/>
  <c r="Q158" i="1" s="1"/>
  <c r="Q128" i="1"/>
  <c r="Q155" i="1" s="1"/>
  <c r="I93" i="1"/>
  <c r="I132" i="1" s="1"/>
  <c r="I157" i="1" s="1"/>
  <c r="I158" i="1" s="1"/>
  <c r="I128" i="1"/>
  <c r="I155" i="1" s="1"/>
  <c r="AH93" i="1"/>
  <c r="AH132" i="1" s="1"/>
  <c r="AH157" i="1" s="1"/>
  <c r="AH158" i="1" s="1"/>
  <c r="AH128" i="1"/>
  <c r="AH155" i="1" s="1"/>
  <c r="AD93" i="1"/>
  <c r="AD132" i="1" s="1"/>
  <c r="AD157" i="1" s="1"/>
  <c r="AD158" i="1" s="1"/>
  <c r="AD128" i="1"/>
  <c r="AD155" i="1" s="1"/>
  <c r="AB93" i="1"/>
  <c r="AB132" i="1" s="1"/>
  <c r="AB157" i="1" s="1"/>
  <c r="AB158" i="1" s="1"/>
  <c r="AB128" i="1"/>
  <c r="AB155" i="1" s="1"/>
  <c r="R93" i="1"/>
  <c r="R132" i="1" s="1"/>
  <c r="R157" i="1" s="1"/>
  <c r="R158" i="1" s="1"/>
  <c r="R128" i="1"/>
  <c r="R155" i="1" s="1"/>
  <c r="AG93" i="1"/>
  <c r="AG132" i="1" s="1"/>
  <c r="AG157" i="1" s="1"/>
  <c r="AG158" i="1" s="1"/>
  <c r="AG128" i="1"/>
  <c r="AG155" i="1" s="1"/>
  <c r="O93" i="1"/>
  <c r="O132" i="1" s="1"/>
  <c r="O157" i="1" s="1"/>
  <c r="O158" i="1" s="1"/>
  <c r="O128" i="1"/>
  <c r="O155" i="1" s="1"/>
  <c r="F132" i="1"/>
  <c r="F128" i="1"/>
  <c r="F131" i="1"/>
  <c r="F127" i="1"/>
  <c r="F155" i="1" s="1"/>
  <c r="AC158" i="1" l="1"/>
  <c r="F157" i="1"/>
  <c r="F1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tc={8F6B502A-6F7E-42B1-B28F-11DE78BE3989}</author>
    <author>tc={421DA789-CA79-494F-8A28-DB47ED81E04D}</author>
    <author>tc={E06C71E6-DDBA-4069-A6F1-4FED3EF02168}</author>
    <author>tc={0799043D-7D56-4B95-A63B-C5E6B70C24E9}</author>
  </authors>
  <commentList>
    <comment ref="B28" authorId="0" shapeId="0" xr:uid="{8F6B502A-6F7E-42B1-B28F-11DE78BE3989}">
      <text>
        <t>[Threaded comment]
Your version of Excel allows you to read this threaded comment; however, any edits to it will get removed if the file is opened in a newer version of Excel. Learn more: https://go.microsoft.com/fwlink/?linkid=870924
Comment:
    Note we have used the midpoint estimate from the range of possible costs in the 'Native afforestation' sheet. These reflect different mixes of reversion and planting, and a cost range for the latter.</t>
      </text>
    </comment>
    <comment ref="A59" authorId="1" shapeId="0" xr:uid="{421DA789-CA79-494F-8A28-DB47ED81E04D}">
      <text>
        <t>[Threaded comment]
Your version of Excel allows you to read this threaded comment; however, any edits to it will get removed if the file is opened in a newer version of Excel. Learn more: https://go.microsoft.com/fwlink/?linkid=870924
Comment:
    Note: For the purposes of costing the Demonstration path against the Current Policy Reference, we have used a sensitivity run which:
* Excludes changes in transport demand and mode shift,
* Excludes energy efficiency in buildings and process heat, and
*  Uses the same assumption on decreases in the cost of new renewable generation.
We exclude the transport and energy efficiency measures because we are unable to cost the capital investment implications with confidence.</t>
      </text>
    </comment>
    <comment ref="B85" authorId="2" shapeId="0" xr:uid="{E06C71E6-DDBA-4069-A6F1-4FED3EF02168}">
      <text>
        <t>[Threaded comment]
Your version of Excel allows you to read this threaded comment; however, any edits to it will get removed if the file is opened in a newer version of Excel. Learn more: https://go.microsoft.com/fwlink/?linkid=870924
Comment:
    Note we have used the midpoint estimate from the range of possible costs in the 'Native afforestation' sheet. These reflect different mixes of reversion and planting, and a cost range for the latter.</t>
      </text>
    </comment>
    <comment ref="B129" authorId="3" shapeId="0" xr:uid="{0799043D-7D56-4B95-A63B-C5E6B70C24E9}">
      <text>
        <t>[Threaded comment]
Your version of Excel allows you to read this threaded comment; however, any edits to it will get removed if the file is opened in a newer version of Excel. Learn more: https://go.microsoft.com/fwlink/?linkid=870924
Comment:
    Note we have used the midpoint estimate from the range of possible costs in the 'Native afforestation' sheet. These reflect different mixes of reversion and planting, and a cost range for the latter.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tc={604C1111-4B5F-4A79-BB36-FAAAA00AE86C}</author>
  </authors>
  <commentList>
    <comment ref="B5" authorId="0" shapeId="0" xr:uid="{604C1111-4B5F-4A79-BB36-FAAAA00AE86C}">
      <text>
        <t>[Threaded comment]
Your version of Excel allows you to read this threaded comment; however, any edits to it will get removed if the file is opened in a newer version of Excel. Learn more: https://go.microsoft.com/fwlink/?linkid=870924
Comment:
    From Appendix Table 9.2 in supporting evidence Chapter 9</t>
      </text>
    </comment>
  </commentList>
</comments>
</file>

<file path=xl/sharedStrings.xml><?xml version="1.0" encoding="utf-8"?>
<sst xmlns="http://schemas.openxmlformats.org/spreadsheetml/2006/main" count="117" uniqueCount="45">
  <si>
    <t>CPR</t>
  </si>
  <si>
    <t>Electricity</t>
  </si>
  <si>
    <t>Generation</t>
  </si>
  <si>
    <t>Transport</t>
  </si>
  <si>
    <t>Road</t>
  </si>
  <si>
    <t>Total</t>
  </si>
  <si>
    <t>Buildings</t>
  </si>
  <si>
    <t>Space heating</t>
  </si>
  <si>
    <t>Appliances in new-build situation</t>
  </si>
  <si>
    <t>EOL appliance replacement</t>
  </si>
  <si>
    <t>New appliances replacing an appliance of a different type</t>
  </si>
  <si>
    <t>Make-good costs</t>
  </si>
  <si>
    <t>Water heating</t>
  </si>
  <si>
    <t>EOL appliance replacement with the same appliance</t>
  </si>
  <si>
    <t>Food processing</t>
  </si>
  <si>
    <t>Process heat</t>
  </si>
  <si>
    <t>Efficiency capital costs</t>
  </si>
  <si>
    <t>Boiler switching capital costs</t>
  </si>
  <si>
    <t>Boiler end-of-life renewal capital costs</t>
  </si>
  <si>
    <t>Electricity transmission upgrade costs</t>
  </si>
  <si>
    <t>Demonstration path</t>
  </si>
  <si>
    <t>Electricity generation</t>
  </si>
  <si>
    <t>Buildings (space &amp; water heating)</t>
  </si>
  <si>
    <t>Native afforestation (ha)</t>
  </si>
  <si>
    <t>Current Policy Reference</t>
  </si>
  <si>
    <t>Estimated in-year CAPEX ($m, real 2020)</t>
  </si>
  <si>
    <t>Vehicles</t>
  </si>
  <si>
    <t>EV chargers</t>
  </si>
  <si>
    <t>Road transport</t>
  </si>
  <si>
    <t>Compare scenarios</t>
  </si>
  <si>
    <t>Difference between Demonstration path sensitivity and CPR</t>
  </si>
  <si>
    <t>Demonstration path (sensitivity)</t>
  </si>
  <si>
    <t>Summary</t>
  </si>
  <si>
    <t>Native afforestation</t>
  </si>
  <si>
    <t>Establishment costs</t>
  </si>
  <si>
    <t>50% reversion / 50% planted</t>
  </si>
  <si>
    <t>50% reversion / 50% planted (high estimate)</t>
  </si>
  <si>
    <t>80% reversion / 20% planted</t>
  </si>
  <si>
    <t>80% reversion / 20% planted (high estimate)</t>
  </si>
  <si>
    <t>20% reversion / 80% planted</t>
  </si>
  <si>
    <t>20% reversion / 80% planted (high estimate)</t>
  </si>
  <si>
    <t>Mid point</t>
  </si>
  <si>
    <t>Annual CAPEX ($m)</t>
  </si>
  <si>
    <t>Year 1 capital expenditure ($/ha)</t>
  </si>
  <si>
    <t>check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</si>
</sst>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0_ ;\-#,##0.0\ "/>
  </numFmts>
  <fonts count="7" x14ac:knownFonts="1">
    <font>
      <sz val="11"/>
      <color theme="1"/>
      <name val="Calibri"/>
      <family val="2"/>
      <scheme val="minor"/>
    </font>
    <font>
      <b/>
      <sz val="11"/>
      <color theme="1"/>
      <name val="Calibri"/>
      <family val="2"/>
      <scheme val="minor"/>
    </font>
    <font>
      <sz val="11"/>
      <color theme="4"/>
      <name val="Calibri"/>
      <family val="2"/>
      <scheme val="minor"/>
    </font>
    <font>
      <sz val="11"/>
      <color indexed="8"/>
      <name val="Calibri"/>
      <family val="2"/>
      <scheme val="minor"/>
    </font>
    <font>
      <sz val="11"/>
      <color theme="1" tint="0.499984740745262"/>
      <name val="Calibri"/>
      <family val="2"/>
      <scheme val="minor"/>
    </font>
    <font>
      <sz val="9"/>
      <color indexed="81"/>
      <name val="Tahoma"/>
      <charset val="1"/>
    </font>
    <font>
      <sz val="9"/>
      <color indexed="81"/>
      <name val="Tahoma"/>
      <family val="2"/>
    </font>
  </fonts>
  <fills count="3">
    <fill>
      <patternFill patternType="none"/>
    </fill>
    <fill>
      <patternFill patternType="gray125"/>
    </fill>
    <fill>
      <patternFill patternType="solid">
        <fgColor theme="5"/>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xf numFmtId="164" fontId="2" fillId="0" borderId="0" xfId="0" applyNumberFormat="1" applyFont="1"/>
    <xf numFmtId="1" fontId="0" fillId="0" borderId="0" xfId="0" applyNumberFormat="1"/>
    <xf numFmtId="0" fontId="1" fillId="2" borderId="0" xfId="0" applyFont="1" applyFill="1"/>
    <xf numFmtId="0" fontId="0" fillId="2" borderId="0" xfId="0" applyFill="1"/>
    <xf numFmtId="0" fontId="1" fillId="0" borderId="0" xfId="0" applyFont="1" applyFill="1"/>
    <xf numFmtId="0" fontId="0" fillId="0" borderId="0" xfId="0" applyFill="1"/>
    <xf numFmtId="0" fontId="3" fillId="0" borderId="0" xfId="0" applyFont="1"/>
    <xf numFmtId="0" fontId="0"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Summary!$B$123</c:f>
          <c:strCache>
            <c:ptCount val="1"/>
            <c:pt idx="0">
              <c:v>Electricity generation</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Summary!$D$123</c:f>
              <c:strCache>
                <c:ptCount val="1"/>
                <c:pt idx="0">
                  <c:v>CPR</c:v>
                </c:pt>
              </c:strCache>
            </c:strRef>
          </c:tx>
          <c:spPr>
            <a:ln w="28575" cap="rnd">
              <a:solidFill>
                <a:schemeClr val="tx2"/>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Summary!$E$123:$AI$123</c:f>
              <c:numCache>
                <c:formatCode>#,##0_ ;\-#,##0\ </c:formatCode>
                <c:ptCount val="31"/>
                <c:pt idx="1">
                  <c:v>541.86786132977295</c:v>
                </c:pt>
                <c:pt idx="2">
                  <c:v>311.01599247420432</c:v>
                </c:pt>
                <c:pt idx="3">
                  <c:v>618.43980609154892</c:v>
                </c:pt>
                <c:pt idx="4">
                  <c:v>623.14054860115516</c:v>
                </c:pt>
                <c:pt idx="5">
                  <c:v>119.97578008059104</c:v>
                </c:pt>
                <c:pt idx="6">
                  <c:v>83.786638525754512</c:v>
                </c:pt>
                <c:pt idx="7">
                  <c:v>88.541140315741387</c:v>
                </c:pt>
                <c:pt idx="8">
                  <c:v>72.225776318221577</c:v>
                </c:pt>
                <c:pt idx="9">
                  <c:v>193.78362174935967</c:v>
                </c:pt>
                <c:pt idx="10">
                  <c:v>217.21232262764809</c:v>
                </c:pt>
                <c:pt idx="11">
                  <c:v>79.061997636136226</c:v>
                </c:pt>
                <c:pt idx="12">
                  <c:v>464.48406770379444</c:v>
                </c:pt>
                <c:pt idx="13">
                  <c:v>357.09610437264814</c:v>
                </c:pt>
                <c:pt idx="14">
                  <c:v>514.93364288438238</c:v>
                </c:pt>
                <c:pt idx="15">
                  <c:v>398.8208263658737</c:v>
                </c:pt>
                <c:pt idx="16">
                  <c:v>524.3529329052642</c:v>
                </c:pt>
                <c:pt idx="17">
                  <c:v>435.03573915542154</c:v>
                </c:pt>
                <c:pt idx="18">
                  <c:v>402.62856901297857</c:v>
                </c:pt>
                <c:pt idx="19">
                  <c:v>555.70641417263687</c:v>
                </c:pt>
                <c:pt idx="20">
                  <c:v>577.53950104670662</c:v>
                </c:pt>
                <c:pt idx="21">
                  <c:v>488.22072459294878</c:v>
                </c:pt>
                <c:pt idx="22">
                  <c:v>731.54200668273256</c:v>
                </c:pt>
                <c:pt idx="23">
                  <c:v>367.92621455932181</c:v>
                </c:pt>
                <c:pt idx="24">
                  <c:v>482.99854964957837</c:v>
                </c:pt>
                <c:pt idx="25">
                  <c:v>503.49332565651775</c:v>
                </c:pt>
                <c:pt idx="26">
                  <c:v>779.40303689604787</c:v>
                </c:pt>
                <c:pt idx="27">
                  <c:v>752.14092956048546</c:v>
                </c:pt>
                <c:pt idx="28">
                  <c:v>682.67070846750471</c:v>
                </c:pt>
                <c:pt idx="29">
                  <c:v>686.80243468311664</c:v>
                </c:pt>
                <c:pt idx="30">
                  <c:v>771.9471873644859</c:v>
                </c:pt>
              </c:numCache>
            </c:numRef>
          </c:val>
          <c:smooth val="0"/>
          <c:extLst>
            <c:ext xmlns:c16="http://schemas.microsoft.com/office/drawing/2014/chart" uri="{C3380CC4-5D6E-409C-BE32-E72D297353CC}">
              <c16:uniqueId val="{00000000-CAF7-419D-AE97-3D4449F5627F}"/>
            </c:ext>
          </c:extLst>
        </c:ser>
        <c:ser>
          <c:idx val="1"/>
          <c:order val="1"/>
          <c:tx>
            <c:strRef>
              <c:f>Summary!$D$124</c:f>
              <c:strCache>
                <c:ptCount val="1"/>
                <c:pt idx="0">
                  <c:v>Demonstration path (sensitivity)</c:v>
                </c:pt>
              </c:strCache>
            </c:strRef>
          </c:tx>
          <c:spPr>
            <a:ln w="28575" cap="rnd">
              <a:solidFill>
                <a:srgbClr val="00ADD3"/>
              </a:solidFill>
              <a:prstDash val="solid"/>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Summary!$E$124:$AI$124</c:f>
              <c:numCache>
                <c:formatCode>#,##0_ ;\-#,##0\ </c:formatCode>
                <c:ptCount val="31"/>
                <c:pt idx="1">
                  <c:v>541.86786132977295</c:v>
                </c:pt>
                <c:pt idx="2">
                  <c:v>311.01599247420432</c:v>
                </c:pt>
                <c:pt idx="3">
                  <c:v>618.43980609154892</c:v>
                </c:pt>
                <c:pt idx="4">
                  <c:v>623.14054860115516</c:v>
                </c:pt>
                <c:pt idx="5">
                  <c:v>119.97578008059104</c:v>
                </c:pt>
                <c:pt idx="6">
                  <c:v>454.60924082968239</c:v>
                </c:pt>
                <c:pt idx="7">
                  <c:v>686.06877777127329</c:v>
                </c:pt>
                <c:pt idx="8">
                  <c:v>689.87560590152418</c:v>
                </c:pt>
                <c:pt idx="9">
                  <c:v>844.49812877351121</c:v>
                </c:pt>
                <c:pt idx="10">
                  <c:v>919.43642347416858</c:v>
                </c:pt>
                <c:pt idx="11">
                  <c:v>814.53614245663368</c:v>
                </c:pt>
                <c:pt idx="12">
                  <c:v>1071.5687090491085</c:v>
                </c:pt>
                <c:pt idx="13">
                  <c:v>985.29663626029924</c:v>
                </c:pt>
                <c:pt idx="14">
                  <c:v>1144.4247464511261</c:v>
                </c:pt>
                <c:pt idx="15">
                  <c:v>1042.4152128956061</c:v>
                </c:pt>
                <c:pt idx="16">
                  <c:v>1204.6904923566856</c:v>
                </c:pt>
                <c:pt idx="17">
                  <c:v>1123.8311370237045</c:v>
                </c:pt>
                <c:pt idx="18">
                  <c:v>1275.9270621350165</c:v>
                </c:pt>
                <c:pt idx="19">
                  <c:v>1276.0394012040974</c:v>
                </c:pt>
                <c:pt idx="20">
                  <c:v>1235.8124427708026</c:v>
                </c:pt>
                <c:pt idx="21">
                  <c:v>996.29974646883284</c:v>
                </c:pt>
                <c:pt idx="22">
                  <c:v>1116.9082447313313</c:v>
                </c:pt>
                <c:pt idx="23">
                  <c:v>946.87647563313624</c:v>
                </c:pt>
                <c:pt idx="24">
                  <c:v>1004.8339353063025</c:v>
                </c:pt>
                <c:pt idx="25">
                  <c:v>892.43720050345837</c:v>
                </c:pt>
                <c:pt idx="26">
                  <c:v>1160.0679494087606</c:v>
                </c:pt>
                <c:pt idx="27">
                  <c:v>977.95735249087284</c:v>
                </c:pt>
                <c:pt idx="28">
                  <c:v>930.05516086022556</c:v>
                </c:pt>
                <c:pt idx="29">
                  <c:v>894.60478315431044</c:v>
                </c:pt>
                <c:pt idx="30">
                  <c:v>741.98734161526693</c:v>
                </c:pt>
              </c:numCache>
            </c:numRef>
          </c:val>
          <c:smooth val="0"/>
          <c:extLst>
            <c:ext xmlns:c16="http://schemas.microsoft.com/office/drawing/2014/chart" uri="{C3380CC4-5D6E-409C-BE32-E72D297353CC}">
              <c16:uniqueId val="{00000001-CAF7-419D-AE97-3D4449F5627F}"/>
            </c:ext>
          </c:extLst>
        </c:ser>
        <c:dLbls>
          <c:showLegendKey val="0"/>
          <c:showVal val="0"/>
          <c:showCatName val="0"/>
          <c:showSerName val="0"/>
          <c:showPercent val="0"/>
          <c:showBubbleSize val="0"/>
        </c:dLbls>
        <c:smooth val="0"/>
        <c:axId val="31876159"/>
        <c:axId val="79552095"/>
      </c:lineChart>
      <c:catAx>
        <c:axId val="31876159"/>
        <c:scaling>
          <c:orientation val="minMax"/>
        </c:scaling>
        <c:delete val="0"/>
        <c:axPos val="b"/>
        <c:majorGridlines>
          <c:spPr>
            <a:ln w="9525" cap="flat" cmpd="sng" algn="ctr">
              <a:solidFill>
                <a:schemeClr val="bg2"/>
              </a:solidFill>
              <a:prstDash val="dash"/>
              <a:round/>
            </a:ln>
            <a:effectLst/>
          </c:spPr>
        </c:majorGridlines>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9552095"/>
        <c:crosses val="autoZero"/>
        <c:auto val="1"/>
        <c:lblAlgn val="ctr"/>
        <c:lblOffset val="100"/>
        <c:tickLblSkip val="10"/>
        <c:tickMarkSkip val="5"/>
        <c:noMultiLvlLbl val="0"/>
      </c:catAx>
      <c:valAx>
        <c:axId val="79552095"/>
        <c:scaling>
          <c:orientation val="minMax"/>
        </c:scaling>
        <c:delete val="0"/>
        <c:axPos val="l"/>
        <c:majorGridlines>
          <c:spPr>
            <a:ln w="9525" cap="flat" cmpd="sng" algn="ctr">
              <a:solidFill>
                <a:schemeClr val="bg2"/>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18761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Summary!$A$150</c:f>
          <c:strCache>
            <c:ptCount val="1"/>
            <c:pt idx="0">
              <c:v>Difference between Demonstration path sensitivity and CPR</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Summary!$D$152</c:f>
              <c:strCache>
                <c:ptCount val="1"/>
                <c:pt idx="0">
                  <c:v>Road transport</c:v>
                </c:pt>
              </c:strCache>
            </c:strRef>
          </c:tx>
          <c:spPr>
            <a:solidFill>
              <a:schemeClr val="accent2"/>
            </a:solidFill>
            <a:ln>
              <a:noFill/>
            </a:ln>
            <a:effectLst/>
          </c:spPr>
          <c:invertIfNegative val="0"/>
          <c:cat>
            <c:numRef>
              <c:f>Summary!$E$151:$AI$151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Summary!$E$152:$AI$152</c:f>
              <c:numCache>
                <c:formatCode>#,##0_ ;\-#,##0\ </c:formatCode>
                <c:ptCount val="31"/>
                <c:pt idx="1">
                  <c:v>0</c:v>
                </c:pt>
                <c:pt idx="2">
                  <c:v>27.382620534064699</c:v>
                </c:pt>
                <c:pt idx="3">
                  <c:v>88.60491113592434</c:v>
                </c:pt>
                <c:pt idx="4">
                  <c:v>159.6678549123535</c:v>
                </c:pt>
                <c:pt idx="5">
                  <c:v>251.00135768973814</c:v>
                </c:pt>
                <c:pt idx="6">
                  <c:v>320.80670429348538</c:v>
                </c:pt>
                <c:pt idx="7">
                  <c:v>392.28193936196658</c:v>
                </c:pt>
                <c:pt idx="8">
                  <c:v>542.91610172291075</c:v>
                </c:pt>
                <c:pt idx="9">
                  <c:v>641.79944702421017</c:v>
                </c:pt>
                <c:pt idx="10">
                  <c:v>674.38135857096495</c:v>
                </c:pt>
                <c:pt idx="11">
                  <c:v>731.07661848579846</c:v>
                </c:pt>
                <c:pt idx="12">
                  <c:v>691.18395684274765</c:v>
                </c:pt>
                <c:pt idx="13">
                  <c:v>616.89596658157097</c:v>
                </c:pt>
                <c:pt idx="14">
                  <c:v>470.88992266088553</c:v>
                </c:pt>
                <c:pt idx="15">
                  <c:v>365.24577274091735</c:v>
                </c:pt>
                <c:pt idx="16">
                  <c:v>317.19265928975256</c:v>
                </c:pt>
                <c:pt idx="17">
                  <c:v>225.36931532114522</c:v>
                </c:pt>
                <c:pt idx="18">
                  <c:v>235.41785542522484</c:v>
                </c:pt>
                <c:pt idx="19">
                  <c:v>162.42222730442154</c:v>
                </c:pt>
                <c:pt idx="20">
                  <c:v>69.375596961835981</c:v>
                </c:pt>
                <c:pt idx="21">
                  <c:v>23.152440885393844</c:v>
                </c:pt>
                <c:pt idx="22">
                  <c:v>-30.325648818281479</c:v>
                </c:pt>
                <c:pt idx="23">
                  <c:v>-66.902173699050763</c:v>
                </c:pt>
                <c:pt idx="24">
                  <c:v>-105.05846346119051</c:v>
                </c:pt>
                <c:pt idx="25">
                  <c:v>-142.66072170189364</c:v>
                </c:pt>
                <c:pt idx="26">
                  <c:v>-115.69608399969002</c:v>
                </c:pt>
                <c:pt idx="27">
                  <c:v>-103.84228793291095</c:v>
                </c:pt>
                <c:pt idx="28">
                  <c:v>-100.08011701680243</c:v>
                </c:pt>
                <c:pt idx="29">
                  <c:v>-81.185446159598541</c:v>
                </c:pt>
                <c:pt idx="30">
                  <c:v>-73.295404887239783</c:v>
                </c:pt>
              </c:numCache>
            </c:numRef>
          </c:val>
          <c:extLst>
            <c:ext xmlns:c16="http://schemas.microsoft.com/office/drawing/2014/chart" uri="{C3380CC4-5D6E-409C-BE32-E72D297353CC}">
              <c16:uniqueId val="{00000001-7921-4287-81E2-857012EFACFF}"/>
            </c:ext>
          </c:extLst>
        </c:ser>
        <c:ser>
          <c:idx val="0"/>
          <c:order val="1"/>
          <c:tx>
            <c:strRef>
              <c:f>Summary!$D$153</c:f>
              <c:strCache>
                <c:ptCount val="1"/>
                <c:pt idx="0">
                  <c:v>Electricity generation</c:v>
                </c:pt>
              </c:strCache>
            </c:strRef>
          </c:tx>
          <c:spPr>
            <a:solidFill>
              <a:schemeClr val="accent5"/>
            </a:solidFill>
            <a:ln>
              <a:noFill/>
            </a:ln>
            <a:effectLst/>
          </c:spPr>
          <c:invertIfNegative val="0"/>
          <c:cat>
            <c:numRef>
              <c:f>Summary!$E$151:$AI$151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Summary!$E$153:$AI$153</c:f>
              <c:numCache>
                <c:formatCode>#,##0_ ;\-#,##0\ </c:formatCode>
                <c:ptCount val="31"/>
                <c:pt idx="1">
                  <c:v>0</c:v>
                </c:pt>
                <c:pt idx="2">
                  <c:v>0</c:v>
                </c:pt>
                <c:pt idx="3">
                  <c:v>0</c:v>
                </c:pt>
                <c:pt idx="4">
                  <c:v>0</c:v>
                </c:pt>
                <c:pt idx="5">
                  <c:v>0</c:v>
                </c:pt>
                <c:pt idx="6">
                  <c:v>370.82260230392785</c:v>
                </c:pt>
                <c:pt idx="7">
                  <c:v>597.52763745553193</c:v>
                </c:pt>
                <c:pt idx="8">
                  <c:v>617.64982958330256</c:v>
                </c:pt>
                <c:pt idx="9">
                  <c:v>650.71450702415154</c:v>
                </c:pt>
                <c:pt idx="10">
                  <c:v>702.22410084652051</c:v>
                </c:pt>
                <c:pt idx="11">
                  <c:v>735.47414482049749</c:v>
                </c:pt>
                <c:pt idx="12">
                  <c:v>607.08464134531414</c:v>
                </c:pt>
                <c:pt idx="13">
                  <c:v>628.2005318876511</c:v>
                </c:pt>
                <c:pt idx="14">
                  <c:v>629.49110356674373</c:v>
                </c:pt>
                <c:pt idx="15">
                  <c:v>643.59438652973245</c:v>
                </c:pt>
                <c:pt idx="16">
                  <c:v>680.33755945142138</c:v>
                </c:pt>
                <c:pt idx="17">
                  <c:v>688.79539786828298</c:v>
                </c:pt>
                <c:pt idx="18">
                  <c:v>873.29849312203794</c:v>
                </c:pt>
                <c:pt idx="19">
                  <c:v>720.33298703146056</c:v>
                </c:pt>
                <c:pt idx="20">
                  <c:v>658.27294172409597</c:v>
                </c:pt>
                <c:pt idx="21">
                  <c:v>508.07902187588405</c:v>
                </c:pt>
                <c:pt idx="22">
                  <c:v>385.36623804859869</c:v>
                </c:pt>
                <c:pt idx="23">
                  <c:v>578.95026107381443</c:v>
                </c:pt>
                <c:pt idx="24">
                  <c:v>521.83538565672416</c:v>
                </c:pt>
                <c:pt idx="25">
                  <c:v>388.94387484694062</c:v>
                </c:pt>
                <c:pt idx="26">
                  <c:v>380.6649125127127</c:v>
                </c:pt>
                <c:pt idx="27">
                  <c:v>225.81642293038738</c:v>
                </c:pt>
                <c:pt idx="28">
                  <c:v>247.38445239272085</c:v>
                </c:pt>
                <c:pt idx="29">
                  <c:v>207.8023484711938</c:v>
                </c:pt>
                <c:pt idx="30">
                  <c:v>-29.959845749218971</c:v>
                </c:pt>
              </c:numCache>
            </c:numRef>
          </c:val>
          <c:extLst>
            <c:ext xmlns:c16="http://schemas.microsoft.com/office/drawing/2014/chart" uri="{C3380CC4-5D6E-409C-BE32-E72D297353CC}">
              <c16:uniqueId val="{00000000-7921-4287-81E2-857012EFACFF}"/>
            </c:ext>
          </c:extLst>
        </c:ser>
        <c:ser>
          <c:idx val="2"/>
          <c:order val="2"/>
          <c:tx>
            <c:strRef>
              <c:f>Summary!$D$154</c:f>
              <c:strCache>
                <c:ptCount val="1"/>
                <c:pt idx="0">
                  <c:v>Buildings (space &amp; water heating)</c:v>
                </c:pt>
              </c:strCache>
            </c:strRef>
          </c:tx>
          <c:spPr>
            <a:solidFill>
              <a:schemeClr val="accent6"/>
            </a:solidFill>
            <a:ln>
              <a:noFill/>
            </a:ln>
            <a:effectLst/>
          </c:spPr>
          <c:invertIfNegative val="0"/>
          <c:cat>
            <c:numRef>
              <c:f>Summary!$E$151:$AI$151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Summary!$E$154:$AI$154</c:f>
              <c:numCache>
                <c:formatCode>#,##0_ ;\-#,##0\ </c:formatCode>
                <c:ptCount val="31"/>
                <c:pt idx="1">
                  <c:v>56.813492324948243</c:v>
                </c:pt>
                <c:pt idx="2">
                  <c:v>97.737151800684956</c:v>
                </c:pt>
                <c:pt idx="3">
                  <c:v>109.60009064394853</c:v>
                </c:pt>
                <c:pt idx="4">
                  <c:v>96.579160631339391</c:v>
                </c:pt>
                <c:pt idx="5">
                  <c:v>100.18092297489738</c:v>
                </c:pt>
                <c:pt idx="6">
                  <c:v>145.22570769529466</c:v>
                </c:pt>
                <c:pt idx="7">
                  <c:v>102.40544627705617</c:v>
                </c:pt>
                <c:pt idx="8">
                  <c:v>81.407639806729549</c:v>
                </c:pt>
                <c:pt idx="9">
                  <c:v>68.858379980859581</c:v>
                </c:pt>
                <c:pt idx="10">
                  <c:v>58.47692928701008</c:v>
                </c:pt>
                <c:pt idx="11">
                  <c:v>147.79470128220873</c:v>
                </c:pt>
                <c:pt idx="12">
                  <c:v>153.08917899856465</c:v>
                </c:pt>
                <c:pt idx="13">
                  <c:v>153.46975086633756</c:v>
                </c:pt>
                <c:pt idx="14">
                  <c:v>159.95902026836279</c:v>
                </c:pt>
                <c:pt idx="15">
                  <c:v>168.52412858848993</c:v>
                </c:pt>
                <c:pt idx="16">
                  <c:v>170.39364002867887</c:v>
                </c:pt>
                <c:pt idx="17">
                  <c:v>176.39246544553225</c:v>
                </c:pt>
                <c:pt idx="18">
                  <c:v>176.89555070489041</c:v>
                </c:pt>
                <c:pt idx="19">
                  <c:v>188.87091052693836</c:v>
                </c:pt>
                <c:pt idx="20">
                  <c:v>192.8408240360759</c:v>
                </c:pt>
                <c:pt idx="21">
                  <c:v>191.03210560431103</c:v>
                </c:pt>
                <c:pt idx="22">
                  <c:v>201.50109125181643</c:v>
                </c:pt>
                <c:pt idx="23">
                  <c:v>206.73966094326761</c:v>
                </c:pt>
                <c:pt idx="24">
                  <c:v>215.83771167512236</c:v>
                </c:pt>
                <c:pt idx="25">
                  <c:v>226.0251118593776</c:v>
                </c:pt>
                <c:pt idx="26">
                  <c:v>235.42714697368638</c:v>
                </c:pt>
                <c:pt idx="27">
                  <c:v>251.03782691457673</c:v>
                </c:pt>
                <c:pt idx="28">
                  <c:v>270.27857275103588</c:v>
                </c:pt>
                <c:pt idx="29">
                  <c:v>302.96279780687428</c:v>
                </c:pt>
                <c:pt idx="30">
                  <c:v>241.60687982024501</c:v>
                </c:pt>
              </c:numCache>
            </c:numRef>
          </c:val>
          <c:extLst>
            <c:ext xmlns:c16="http://schemas.microsoft.com/office/drawing/2014/chart" uri="{C3380CC4-5D6E-409C-BE32-E72D297353CC}">
              <c16:uniqueId val="{00000002-7921-4287-81E2-857012EFACFF}"/>
            </c:ext>
          </c:extLst>
        </c:ser>
        <c:ser>
          <c:idx val="3"/>
          <c:order val="3"/>
          <c:tx>
            <c:strRef>
              <c:f>Summary!$D$155</c:f>
              <c:strCache>
                <c:ptCount val="1"/>
                <c:pt idx="0">
                  <c:v>Food processing</c:v>
                </c:pt>
              </c:strCache>
            </c:strRef>
          </c:tx>
          <c:spPr>
            <a:solidFill>
              <a:schemeClr val="accent4"/>
            </a:solidFill>
            <a:ln>
              <a:noFill/>
            </a:ln>
            <a:effectLst/>
          </c:spPr>
          <c:invertIfNegative val="0"/>
          <c:cat>
            <c:numRef>
              <c:f>Summary!$E$151:$AI$151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Summary!$E$155:$AI$155</c:f>
              <c:numCache>
                <c:formatCode>#,##0_ ;\-#,##0\ </c:formatCode>
                <c:ptCount val="31"/>
                <c:pt idx="1">
                  <c:v>27.528735803382887</c:v>
                </c:pt>
                <c:pt idx="2">
                  <c:v>25.362859390671169</c:v>
                </c:pt>
                <c:pt idx="3">
                  <c:v>17.540877294919337</c:v>
                </c:pt>
                <c:pt idx="4">
                  <c:v>31.85075453993948</c:v>
                </c:pt>
                <c:pt idx="5">
                  <c:v>33.699152086389333</c:v>
                </c:pt>
                <c:pt idx="6">
                  <c:v>48.064613904909393</c:v>
                </c:pt>
                <c:pt idx="7">
                  <c:v>40.830011333369342</c:v>
                </c:pt>
                <c:pt idx="8">
                  <c:v>49.471375581759887</c:v>
                </c:pt>
                <c:pt idx="9">
                  <c:v>53.553528556862119</c:v>
                </c:pt>
                <c:pt idx="10">
                  <c:v>69.71679222187268</c:v>
                </c:pt>
                <c:pt idx="11">
                  <c:v>40.981095237556893</c:v>
                </c:pt>
                <c:pt idx="12">
                  <c:v>43.984239448804992</c:v>
                </c:pt>
                <c:pt idx="13">
                  <c:v>46.184632086007461</c:v>
                </c:pt>
                <c:pt idx="14">
                  <c:v>32.330307662982783</c:v>
                </c:pt>
                <c:pt idx="15">
                  <c:v>-1.0103852659854482</c:v>
                </c:pt>
                <c:pt idx="16">
                  <c:v>-1.8056879711559048</c:v>
                </c:pt>
                <c:pt idx="17">
                  <c:v>-5.1761303644330354</c:v>
                </c:pt>
                <c:pt idx="18">
                  <c:v>7.0789068167458709</c:v>
                </c:pt>
                <c:pt idx="19">
                  <c:v>26.86185993224781</c:v>
                </c:pt>
                <c:pt idx="20">
                  <c:v>50.199184448725035</c:v>
                </c:pt>
                <c:pt idx="21">
                  <c:v>33.469837885972005</c:v>
                </c:pt>
                <c:pt idx="22">
                  <c:v>14.981082336508031</c:v>
                </c:pt>
                <c:pt idx="23">
                  <c:v>20.132176481725764</c:v>
                </c:pt>
                <c:pt idx="24">
                  <c:v>22.704930501753509</c:v>
                </c:pt>
                <c:pt idx="25">
                  <c:v>59.242582603508687</c:v>
                </c:pt>
                <c:pt idx="26">
                  <c:v>69.042448594070095</c:v>
                </c:pt>
                <c:pt idx="27">
                  <c:v>38.469191758226003</c:v>
                </c:pt>
                <c:pt idx="28">
                  <c:v>37.669199726146026</c:v>
                </c:pt>
                <c:pt idx="29">
                  <c:v>4.0428392969890048</c:v>
                </c:pt>
                <c:pt idx="30">
                  <c:v>0.23473070355670345</c:v>
                </c:pt>
              </c:numCache>
            </c:numRef>
          </c:val>
          <c:extLst>
            <c:ext xmlns:c16="http://schemas.microsoft.com/office/drawing/2014/chart" uri="{C3380CC4-5D6E-409C-BE32-E72D297353CC}">
              <c16:uniqueId val="{00000003-7921-4287-81E2-857012EFACFF}"/>
            </c:ext>
          </c:extLst>
        </c:ser>
        <c:ser>
          <c:idx val="4"/>
          <c:order val="4"/>
          <c:tx>
            <c:strRef>
              <c:f>Summary!$D$156</c:f>
              <c:strCache>
                <c:ptCount val="1"/>
                <c:pt idx="0">
                  <c:v>Native afforestation</c:v>
                </c:pt>
              </c:strCache>
            </c:strRef>
          </c:tx>
          <c:spPr>
            <a:solidFill>
              <a:schemeClr val="accent3"/>
            </a:solidFill>
            <a:ln>
              <a:noFill/>
            </a:ln>
            <a:effectLst/>
          </c:spPr>
          <c:invertIfNegative val="0"/>
          <c:cat>
            <c:numRef>
              <c:f>Summary!$E$151:$AI$151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Summary!$E$156:$AI$156</c:f>
              <c:numCache>
                <c:formatCode>#,##0_ ;\-#,##0\ </c:formatCode>
                <c:ptCount val="31"/>
                <c:pt idx="1">
                  <c:v>0</c:v>
                </c:pt>
                <c:pt idx="2">
                  <c:v>0</c:v>
                </c:pt>
                <c:pt idx="3">
                  <c:v>188.8830334849558</c:v>
                </c:pt>
                <c:pt idx="4">
                  <c:v>275.08908101401232</c:v>
                </c:pt>
                <c:pt idx="5">
                  <c:v>329.3909974426677</c:v>
                </c:pt>
                <c:pt idx="6">
                  <c:v>361.4108816295236</c:v>
                </c:pt>
                <c:pt idx="7">
                  <c:v>393.43076581637945</c:v>
                </c:pt>
                <c:pt idx="8">
                  <c:v>425.45065000323603</c:v>
                </c:pt>
                <c:pt idx="9">
                  <c:v>457.47053419009205</c:v>
                </c:pt>
                <c:pt idx="10">
                  <c:v>489.49041837694654</c:v>
                </c:pt>
                <c:pt idx="11">
                  <c:v>521.51030256380386</c:v>
                </c:pt>
                <c:pt idx="12">
                  <c:v>519.52864505676234</c:v>
                </c:pt>
                <c:pt idx="13">
                  <c:v>517.54698754971787</c:v>
                </c:pt>
                <c:pt idx="14">
                  <c:v>515.56533004267555</c:v>
                </c:pt>
                <c:pt idx="15">
                  <c:v>513.58367253563472</c:v>
                </c:pt>
                <c:pt idx="16">
                  <c:v>511.6020150285903</c:v>
                </c:pt>
                <c:pt idx="17">
                  <c:v>509.62035752154878</c:v>
                </c:pt>
                <c:pt idx="18">
                  <c:v>507.63870001450505</c:v>
                </c:pt>
                <c:pt idx="19">
                  <c:v>505.65704250746353</c:v>
                </c:pt>
                <c:pt idx="20">
                  <c:v>503.67538500042122</c:v>
                </c:pt>
                <c:pt idx="21">
                  <c:v>501.69372749337748</c:v>
                </c:pt>
                <c:pt idx="22">
                  <c:v>499.7120699863338</c:v>
                </c:pt>
                <c:pt idx="23">
                  <c:v>497.73041247929217</c:v>
                </c:pt>
                <c:pt idx="24">
                  <c:v>495.74875497224923</c:v>
                </c:pt>
                <c:pt idx="25">
                  <c:v>493.76709746520623</c:v>
                </c:pt>
                <c:pt idx="26">
                  <c:v>491.78543995816392</c:v>
                </c:pt>
                <c:pt idx="27">
                  <c:v>489.80378245111825</c:v>
                </c:pt>
                <c:pt idx="28">
                  <c:v>487.82212494407872</c:v>
                </c:pt>
                <c:pt idx="29">
                  <c:v>485.84046743703641</c:v>
                </c:pt>
                <c:pt idx="30">
                  <c:v>485.840467437033</c:v>
                </c:pt>
              </c:numCache>
            </c:numRef>
          </c:val>
          <c:extLst>
            <c:ext xmlns:c16="http://schemas.microsoft.com/office/drawing/2014/chart" uri="{C3380CC4-5D6E-409C-BE32-E72D297353CC}">
              <c16:uniqueId val="{00000005-7921-4287-81E2-857012EFACFF}"/>
            </c:ext>
          </c:extLst>
        </c:ser>
        <c:dLbls>
          <c:showLegendKey val="0"/>
          <c:showVal val="0"/>
          <c:showCatName val="0"/>
          <c:showSerName val="0"/>
          <c:showPercent val="0"/>
          <c:showBubbleSize val="0"/>
        </c:dLbls>
        <c:gapWidth val="50"/>
        <c:overlap val="100"/>
        <c:axId val="872764335"/>
        <c:axId val="394099711"/>
      </c:barChart>
      <c:catAx>
        <c:axId val="872764335"/>
        <c:scaling>
          <c:orientation val="minMax"/>
        </c:scaling>
        <c:delete val="0"/>
        <c:axPos val="b"/>
        <c:numFmt formatCode="General" sourceLinked="1"/>
        <c:majorTickMark val="out"/>
        <c:minorTickMark val="none"/>
        <c:tickLblPos val="low"/>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4099711"/>
        <c:crosses val="autoZero"/>
        <c:auto val="1"/>
        <c:lblAlgn val="ctr"/>
        <c:lblOffset val="100"/>
        <c:tickLblSkip val="5"/>
        <c:noMultiLvlLbl val="0"/>
      </c:catAx>
      <c:valAx>
        <c:axId val="394099711"/>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727643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Summary!$B$121</c:f>
          <c:strCache>
            <c:ptCount val="1"/>
            <c:pt idx="0">
              <c:v>Road transport</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Summary!$D$121</c:f>
              <c:strCache>
                <c:ptCount val="1"/>
                <c:pt idx="0">
                  <c:v>CPR</c:v>
                </c:pt>
              </c:strCache>
            </c:strRef>
          </c:tx>
          <c:spPr>
            <a:ln w="28575" cap="rnd">
              <a:solidFill>
                <a:srgbClr val="003A5D"/>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Summary!$E$121:$AI$121</c:f>
              <c:numCache>
                <c:formatCode>#,##0_ ;\-#,##0\ </c:formatCode>
                <c:ptCount val="31"/>
                <c:pt idx="1">
                  <c:v>8246.2406959215805</c:v>
                </c:pt>
                <c:pt idx="2">
                  <c:v>8513.7998623532112</c:v>
                </c:pt>
                <c:pt idx="3">
                  <c:v>8813.3678917977104</c:v>
                </c:pt>
                <c:pt idx="4">
                  <c:v>8683.2763342199232</c:v>
                </c:pt>
                <c:pt idx="5">
                  <c:v>8868.1950658018741</c:v>
                </c:pt>
                <c:pt idx="6">
                  <c:v>8867.7603916852549</c:v>
                </c:pt>
                <c:pt idx="7">
                  <c:v>8874.2920924453119</c:v>
                </c:pt>
                <c:pt idx="8">
                  <c:v>8632.3772870754128</c:v>
                </c:pt>
                <c:pt idx="9">
                  <c:v>8361.4024901857665</c:v>
                </c:pt>
                <c:pt idx="10">
                  <c:v>8331.743381266886</c:v>
                </c:pt>
                <c:pt idx="11">
                  <c:v>8266.9621807680633</c:v>
                </c:pt>
                <c:pt idx="12">
                  <c:v>8197.5976212657879</c:v>
                </c:pt>
                <c:pt idx="13">
                  <c:v>7887.3789748874315</c:v>
                </c:pt>
                <c:pt idx="14">
                  <c:v>7564.0022285694477</c:v>
                </c:pt>
                <c:pt idx="15">
                  <c:v>7440.7015267858278</c:v>
                </c:pt>
                <c:pt idx="16">
                  <c:v>7336.2519400802939</c:v>
                </c:pt>
                <c:pt idx="17">
                  <c:v>7231.1036557917623</c:v>
                </c:pt>
                <c:pt idx="18">
                  <c:v>7098.3922963166488</c:v>
                </c:pt>
                <c:pt idx="19">
                  <c:v>6986.7379416380472</c:v>
                </c:pt>
                <c:pt idx="20">
                  <c:v>6914.902671282035</c:v>
                </c:pt>
                <c:pt idx="21">
                  <c:v>6807.9609642240339</c:v>
                </c:pt>
                <c:pt idx="22">
                  <c:v>6687.4347518594741</c:v>
                </c:pt>
                <c:pt idx="23">
                  <c:v>6577.1588857642673</c:v>
                </c:pt>
                <c:pt idx="24">
                  <c:v>6463.5964669744099</c:v>
                </c:pt>
                <c:pt idx="25">
                  <c:v>6357.8760882591587</c:v>
                </c:pt>
                <c:pt idx="26">
                  <c:v>6222.8626848698141</c:v>
                </c:pt>
                <c:pt idx="27">
                  <c:v>6101.8647955241959</c:v>
                </c:pt>
                <c:pt idx="28">
                  <c:v>5939.2969553745597</c:v>
                </c:pt>
                <c:pt idx="29">
                  <c:v>5795.1556500863089</c:v>
                </c:pt>
                <c:pt idx="30">
                  <c:v>5677.8472836368173</c:v>
                </c:pt>
              </c:numCache>
            </c:numRef>
          </c:val>
          <c:smooth val="0"/>
          <c:extLst>
            <c:ext xmlns:c16="http://schemas.microsoft.com/office/drawing/2014/chart" uri="{C3380CC4-5D6E-409C-BE32-E72D297353CC}">
              <c16:uniqueId val="{00000000-B5F0-4ADC-B161-431BCA70B439}"/>
            </c:ext>
          </c:extLst>
        </c:ser>
        <c:ser>
          <c:idx val="1"/>
          <c:order val="1"/>
          <c:tx>
            <c:strRef>
              <c:f>Summary!$D$122</c:f>
              <c:strCache>
                <c:ptCount val="1"/>
                <c:pt idx="0">
                  <c:v>Demonstration path (sensitivity)</c:v>
                </c:pt>
              </c:strCache>
            </c:strRef>
          </c:tx>
          <c:spPr>
            <a:ln w="28575" cap="rnd">
              <a:solidFill>
                <a:srgbClr val="00ADD3"/>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Summary!$E$122:$AI$122</c:f>
              <c:numCache>
                <c:formatCode>#,##0_ ;\-#,##0\ </c:formatCode>
                <c:ptCount val="31"/>
                <c:pt idx="1">
                  <c:v>8246.2406959215805</c:v>
                </c:pt>
                <c:pt idx="2">
                  <c:v>8541.1824828872759</c:v>
                </c:pt>
                <c:pt idx="3">
                  <c:v>8901.9728029336347</c:v>
                </c:pt>
                <c:pt idx="4">
                  <c:v>8842.9441891322767</c:v>
                </c:pt>
                <c:pt idx="5">
                  <c:v>9119.1964234916122</c:v>
                </c:pt>
                <c:pt idx="6">
                  <c:v>9188.5670959787403</c:v>
                </c:pt>
                <c:pt idx="7">
                  <c:v>9266.5740318072785</c:v>
                </c:pt>
                <c:pt idx="8">
                  <c:v>9175.2933887983236</c:v>
                </c:pt>
                <c:pt idx="9">
                  <c:v>9003.2019372099767</c:v>
                </c:pt>
                <c:pt idx="10">
                  <c:v>9006.1247398378509</c:v>
                </c:pt>
                <c:pt idx="11">
                  <c:v>8998.0387992538617</c:v>
                </c:pt>
                <c:pt idx="12">
                  <c:v>8888.7815781085355</c:v>
                </c:pt>
                <c:pt idx="13">
                  <c:v>8504.2749414690024</c:v>
                </c:pt>
                <c:pt idx="14">
                  <c:v>8034.8921512303332</c:v>
                </c:pt>
                <c:pt idx="15">
                  <c:v>7805.9472995267452</c:v>
                </c:pt>
                <c:pt idx="16">
                  <c:v>7653.4445993700465</c:v>
                </c:pt>
                <c:pt idx="17">
                  <c:v>7456.4729711129075</c:v>
                </c:pt>
                <c:pt idx="18">
                  <c:v>7333.8101517418736</c:v>
                </c:pt>
                <c:pt idx="19">
                  <c:v>7149.1601689424688</c:v>
                </c:pt>
                <c:pt idx="20">
                  <c:v>6984.278268243871</c:v>
                </c:pt>
                <c:pt idx="21">
                  <c:v>6831.1134051094277</c:v>
                </c:pt>
                <c:pt idx="22">
                  <c:v>6657.1091030411926</c:v>
                </c:pt>
                <c:pt idx="23">
                  <c:v>6510.2567120652166</c:v>
                </c:pt>
                <c:pt idx="24">
                  <c:v>6358.5380035132193</c:v>
                </c:pt>
                <c:pt idx="25">
                  <c:v>6215.215366557265</c:v>
                </c:pt>
                <c:pt idx="26">
                  <c:v>6107.1666008701241</c:v>
                </c:pt>
                <c:pt idx="27">
                  <c:v>5998.0225075912849</c:v>
                </c:pt>
                <c:pt idx="28">
                  <c:v>5839.2168383577573</c:v>
                </c:pt>
                <c:pt idx="29">
                  <c:v>5713.9702039267104</c:v>
                </c:pt>
                <c:pt idx="30">
                  <c:v>5604.5518787495776</c:v>
                </c:pt>
              </c:numCache>
            </c:numRef>
          </c:val>
          <c:smooth val="0"/>
          <c:extLst>
            <c:ext xmlns:c16="http://schemas.microsoft.com/office/drawing/2014/chart" uri="{C3380CC4-5D6E-409C-BE32-E72D297353CC}">
              <c16:uniqueId val="{00000001-B5F0-4ADC-B161-431BCA70B439}"/>
            </c:ext>
          </c:extLst>
        </c:ser>
        <c:dLbls>
          <c:showLegendKey val="0"/>
          <c:showVal val="0"/>
          <c:showCatName val="0"/>
          <c:showSerName val="0"/>
          <c:showPercent val="0"/>
          <c:showBubbleSize val="0"/>
        </c:dLbls>
        <c:smooth val="0"/>
        <c:axId val="31876159"/>
        <c:axId val="79552095"/>
      </c:lineChart>
      <c:catAx>
        <c:axId val="31876159"/>
        <c:scaling>
          <c:orientation val="minMax"/>
        </c:scaling>
        <c:delete val="0"/>
        <c:axPos val="b"/>
        <c:majorGridlines>
          <c:spPr>
            <a:ln w="9525" cap="flat" cmpd="sng" algn="ctr">
              <a:solidFill>
                <a:schemeClr val="bg2"/>
              </a:solidFill>
              <a:prstDash val="dash"/>
              <a:round/>
            </a:ln>
            <a:effectLst/>
          </c:spPr>
        </c:majorGridlines>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52095"/>
        <c:crosses val="autoZero"/>
        <c:auto val="1"/>
        <c:lblAlgn val="ctr"/>
        <c:lblOffset val="100"/>
        <c:tickLblSkip val="10"/>
        <c:tickMarkSkip val="5"/>
        <c:noMultiLvlLbl val="0"/>
      </c:catAx>
      <c:valAx>
        <c:axId val="79552095"/>
        <c:scaling>
          <c:orientation val="minMax"/>
        </c:scaling>
        <c:delete val="0"/>
        <c:axPos val="l"/>
        <c:majorGridlines>
          <c:spPr>
            <a:ln w="9525" cap="flat" cmpd="sng" algn="ctr">
              <a:solidFill>
                <a:schemeClr val="bg2"/>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761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Summary!$B$125</c:f>
          <c:strCache>
            <c:ptCount val="1"/>
            <c:pt idx="0">
              <c:v>Buildings (space &amp; water heating)</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Summary!$D$125</c:f>
              <c:strCache>
                <c:ptCount val="1"/>
                <c:pt idx="0">
                  <c:v>CPR</c:v>
                </c:pt>
              </c:strCache>
            </c:strRef>
          </c:tx>
          <c:spPr>
            <a:ln w="28575" cap="rnd">
              <a:solidFill>
                <a:srgbClr val="003A5D"/>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Summary!$E$125:$AI$125</c:f>
              <c:numCache>
                <c:formatCode>#,##0_ ;\-#,##0\ </c:formatCode>
                <c:ptCount val="31"/>
                <c:pt idx="1">
                  <c:v>897.16184028541761</c:v>
                </c:pt>
                <c:pt idx="2">
                  <c:v>895.01035174245851</c:v>
                </c:pt>
                <c:pt idx="3">
                  <c:v>956.80792032891782</c:v>
                </c:pt>
                <c:pt idx="4">
                  <c:v>1025.709453315952</c:v>
                </c:pt>
                <c:pt idx="5">
                  <c:v>1069.2393456211626</c:v>
                </c:pt>
                <c:pt idx="6">
                  <c:v>1115.5044395215605</c:v>
                </c:pt>
                <c:pt idx="7">
                  <c:v>1132.031416112216</c:v>
                </c:pt>
                <c:pt idx="8">
                  <c:v>1135.1500586659695</c:v>
                </c:pt>
                <c:pt idx="9">
                  <c:v>1135.8189285458682</c:v>
                </c:pt>
                <c:pt idx="10">
                  <c:v>1151.321287992233</c:v>
                </c:pt>
                <c:pt idx="11">
                  <c:v>1157.1144609323337</c:v>
                </c:pt>
                <c:pt idx="12">
                  <c:v>1150.4966130791825</c:v>
                </c:pt>
                <c:pt idx="13">
                  <c:v>1151.3514546517047</c:v>
                </c:pt>
                <c:pt idx="14">
                  <c:v>1145.6408417898499</c:v>
                </c:pt>
                <c:pt idx="15">
                  <c:v>1139.1089799649562</c:v>
                </c:pt>
                <c:pt idx="16">
                  <c:v>1145.0103476971158</c:v>
                </c:pt>
                <c:pt idx="17">
                  <c:v>1147.6171711378706</c:v>
                </c:pt>
                <c:pt idx="18">
                  <c:v>1150.5193158258826</c:v>
                </c:pt>
                <c:pt idx="19">
                  <c:v>1155.3793860541027</c:v>
                </c:pt>
                <c:pt idx="20">
                  <c:v>1167.7459211313662</c:v>
                </c:pt>
                <c:pt idx="21">
                  <c:v>1103.0328378655731</c:v>
                </c:pt>
                <c:pt idx="22">
                  <c:v>1104.8576692346933</c:v>
                </c:pt>
                <c:pt idx="23">
                  <c:v>1112.3868438923673</c:v>
                </c:pt>
                <c:pt idx="24">
                  <c:v>1115.5872174923329</c:v>
                </c:pt>
                <c:pt idx="25">
                  <c:v>1120.4624765004335</c:v>
                </c:pt>
                <c:pt idx="26">
                  <c:v>1126.6825689333646</c:v>
                </c:pt>
                <c:pt idx="27">
                  <c:v>1129.7136642377336</c:v>
                </c:pt>
                <c:pt idx="28">
                  <c:v>1135.7924273263416</c:v>
                </c:pt>
                <c:pt idx="29">
                  <c:v>1143.1642499870452</c:v>
                </c:pt>
                <c:pt idx="30">
                  <c:v>1149.726799067834</c:v>
                </c:pt>
              </c:numCache>
            </c:numRef>
          </c:val>
          <c:smooth val="0"/>
          <c:extLst>
            <c:ext xmlns:c16="http://schemas.microsoft.com/office/drawing/2014/chart" uri="{C3380CC4-5D6E-409C-BE32-E72D297353CC}">
              <c16:uniqueId val="{00000000-3385-42E5-87D1-47A2B488CF04}"/>
            </c:ext>
          </c:extLst>
        </c:ser>
        <c:ser>
          <c:idx val="1"/>
          <c:order val="1"/>
          <c:tx>
            <c:strRef>
              <c:f>Summary!$D$126</c:f>
              <c:strCache>
                <c:ptCount val="1"/>
                <c:pt idx="0">
                  <c:v>Demonstration path (sensitivity)</c:v>
                </c:pt>
              </c:strCache>
            </c:strRef>
          </c:tx>
          <c:spPr>
            <a:ln w="28575" cap="rnd">
              <a:solidFill>
                <a:srgbClr val="00ADD3"/>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Summary!$E$126:$AI$126</c:f>
              <c:numCache>
                <c:formatCode>#,##0_ ;\-#,##0\ </c:formatCode>
                <c:ptCount val="31"/>
                <c:pt idx="1">
                  <c:v>953.97533261036585</c:v>
                </c:pt>
                <c:pt idx="2">
                  <c:v>992.74750354314347</c:v>
                </c:pt>
                <c:pt idx="3">
                  <c:v>1066.4080109728664</c:v>
                </c:pt>
                <c:pt idx="4">
                  <c:v>1122.2886139472914</c:v>
                </c:pt>
                <c:pt idx="5">
                  <c:v>1169.4202685960599</c:v>
                </c:pt>
                <c:pt idx="6">
                  <c:v>1260.7301472168551</c:v>
                </c:pt>
                <c:pt idx="7">
                  <c:v>1234.4368623892722</c:v>
                </c:pt>
                <c:pt idx="8">
                  <c:v>1216.557698472699</c:v>
                </c:pt>
                <c:pt idx="9">
                  <c:v>1204.6773085267278</c:v>
                </c:pt>
                <c:pt idx="10">
                  <c:v>1209.7982172792431</c:v>
                </c:pt>
                <c:pt idx="11">
                  <c:v>1304.9091622145424</c:v>
                </c:pt>
                <c:pt idx="12">
                  <c:v>1303.5857920777471</c:v>
                </c:pt>
                <c:pt idx="13">
                  <c:v>1304.8212055180422</c:v>
                </c:pt>
                <c:pt idx="14">
                  <c:v>1305.5998620582127</c:v>
                </c:pt>
                <c:pt idx="15">
                  <c:v>1307.6331085534462</c:v>
                </c:pt>
                <c:pt idx="16">
                  <c:v>1315.4039877257947</c:v>
                </c:pt>
                <c:pt idx="17">
                  <c:v>1324.0096365834029</c:v>
                </c:pt>
                <c:pt idx="18">
                  <c:v>1327.414866530773</c:v>
                </c:pt>
                <c:pt idx="19">
                  <c:v>1344.2502965810411</c:v>
                </c:pt>
                <c:pt idx="20">
                  <c:v>1360.5867451674421</c:v>
                </c:pt>
                <c:pt idx="21">
                  <c:v>1294.0649434698842</c:v>
                </c:pt>
                <c:pt idx="22">
                  <c:v>1306.3587604865097</c:v>
                </c:pt>
                <c:pt idx="23">
                  <c:v>1319.1265048356349</c:v>
                </c:pt>
                <c:pt idx="24">
                  <c:v>1331.4249291674553</c:v>
                </c:pt>
                <c:pt idx="25">
                  <c:v>1346.4875883598111</c:v>
                </c:pt>
                <c:pt idx="26">
                  <c:v>1362.1097159070509</c:v>
                </c:pt>
                <c:pt idx="27">
                  <c:v>1380.7514911523103</c:v>
                </c:pt>
                <c:pt idx="28">
                  <c:v>1406.0710000773774</c:v>
                </c:pt>
                <c:pt idx="29">
                  <c:v>1446.1270477939195</c:v>
                </c:pt>
                <c:pt idx="30">
                  <c:v>1391.333678888079</c:v>
                </c:pt>
              </c:numCache>
            </c:numRef>
          </c:val>
          <c:smooth val="0"/>
          <c:extLst>
            <c:ext xmlns:c16="http://schemas.microsoft.com/office/drawing/2014/chart" uri="{C3380CC4-5D6E-409C-BE32-E72D297353CC}">
              <c16:uniqueId val="{00000001-3385-42E5-87D1-47A2B488CF04}"/>
            </c:ext>
          </c:extLst>
        </c:ser>
        <c:dLbls>
          <c:showLegendKey val="0"/>
          <c:showVal val="0"/>
          <c:showCatName val="0"/>
          <c:showSerName val="0"/>
          <c:showPercent val="0"/>
          <c:showBubbleSize val="0"/>
        </c:dLbls>
        <c:smooth val="0"/>
        <c:axId val="31876159"/>
        <c:axId val="79552095"/>
      </c:lineChart>
      <c:catAx>
        <c:axId val="31876159"/>
        <c:scaling>
          <c:orientation val="minMax"/>
        </c:scaling>
        <c:delete val="0"/>
        <c:axPos val="b"/>
        <c:majorGridlines>
          <c:spPr>
            <a:ln w="9525" cap="flat" cmpd="sng" algn="ctr">
              <a:solidFill>
                <a:schemeClr val="bg2"/>
              </a:solidFill>
              <a:prstDash val="dash"/>
              <a:round/>
            </a:ln>
            <a:effectLst/>
          </c:spPr>
        </c:majorGridlines>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52095"/>
        <c:crosses val="autoZero"/>
        <c:auto val="1"/>
        <c:lblAlgn val="ctr"/>
        <c:lblOffset val="100"/>
        <c:tickLblSkip val="10"/>
        <c:tickMarkSkip val="5"/>
        <c:noMultiLvlLbl val="0"/>
      </c:catAx>
      <c:valAx>
        <c:axId val="79552095"/>
        <c:scaling>
          <c:orientation val="minMax"/>
        </c:scaling>
        <c:delete val="0"/>
        <c:axPos val="l"/>
        <c:majorGridlines>
          <c:spPr>
            <a:ln w="9525" cap="flat" cmpd="sng" algn="ctr">
              <a:solidFill>
                <a:schemeClr val="bg2"/>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761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Summary!$B$127</c:f>
          <c:strCache>
            <c:ptCount val="1"/>
            <c:pt idx="0">
              <c:v>Food processing</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Summary!$D$127</c:f>
              <c:strCache>
                <c:ptCount val="1"/>
                <c:pt idx="0">
                  <c:v>CPR</c:v>
                </c:pt>
              </c:strCache>
            </c:strRef>
          </c:tx>
          <c:spPr>
            <a:ln w="28575" cap="rnd">
              <a:solidFill>
                <a:srgbClr val="003A5D"/>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Summary!$E$127:$AI$127</c:f>
              <c:numCache>
                <c:formatCode>#,##0_ ;\-#,##0\ </c:formatCode>
                <c:ptCount val="31"/>
                <c:pt idx="1">
                  <c:v>12.094021613459205</c:v>
                </c:pt>
                <c:pt idx="2">
                  <c:v>17.493363384292472</c:v>
                </c:pt>
                <c:pt idx="3">
                  <c:v>22.833787935380162</c:v>
                </c:pt>
                <c:pt idx="4">
                  <c:v>29.395184581024736</c:v>
                </c:pt>
                <c:pt idx="5">
                  <c:v>23.045281688930142</c:v>
                </c:pt>
                <c:pt idx="6">
                  <c:v>23.56144673017506</c:v>
                </c:pt>
                <c:pt idx="7">
                  <c:v>27.464248919723417</c:v>
                </c:pt>
                <c:pt idx="8">
                  <c:v>30.588428812640657</c:v>
                </c:pt>
                <c:pt idx="9">
                  <c:v>31.166226175502857</c:v>
                </c:pt>
                <c:pt idx="10">
                  <c:v>47.743236832434199</c:v>
                </c:pt>
                <c:pt idx="11">
                  <c:v>46.322431242806253</c:v>
                </c:pt>
                <c:pt idx="12">
                  <c:v>51.73504159319527</c:v>
                </c:pt>
                <c:pt idx="13">
                  <c:v>47.798252416701082</c:v>
                </c:pt>
                <c:pt idx="14">
                  <c:v>55.169582866131485</c:v>
                </c:pt>
                <c:pt idx="15">
                  <c:v>64.190386430103729</c:v>
                </c:pt>
                <c:pt idx="16">
                  <c:v>63.193563209342315</c:v>
                </c:pt>
                <c:pt idx="17">
                  <c:v>64.067956513687349</c:v>
                </c:pt>
                <c:pt idx="18">
                  <c:v>75.773538279845823</c:v>
                </c:pt>
                <c:pt idx="19">
                  <c:v>77.180084003781346</c:v>
                </c:pt>
                <c:pt idx="20">
                  <c:v>75.782548162807799</c:v>
                </c:pt>
                <c:pt idx="21">
                  <c:v>59.530923115994675</c:v>
                </c:pt>
                <c:pt idx="22">
                  <c:v>59.297094934231872</c:v>
                </c:pt>
                <c:pt idx="23">
                  <c:v>51.664412552134294</c:v>
                </c:pt>
                <c:pt idx="24">
                  <c:v>50.895063052743083</c:v>
                </c:pt>
                <c:pt idx="25">
                  <c:v>39.458542590030824</c:v>
                </c:pt>
                <c:pt idx="26">
                  <c:v>26.875039731776305</c:v>
                </c:pt>
                <c:pt idx="27">
                  <c:v>26.582855876853941</c:v>
                </c:pt>
                <c:pt idx="28">
                  <c:v>23.966342094296358</c:v>
                </c:pt>
                <c:pt idx="29">
                  <c:v>8.922324162919697</c:v>
                </c:pt>
                <c:pt idx="30">
                  <c:v>6.7823872964057026</c:v>
                </c:pt>
              </c:numCache>
            </c:numRef>
          </c:val>
          <c:smooth val="0"/>
          <c:extLst>
            <c:ext xmlns:c16="http://schemas.microsoft.com/office/drawing/2014/chart" uri="{C3380CC4-5D6E-409C-BE32-E72D297353CC}">
              <c16:uniqueId val="{00000000-604E-4C41-8443-3B7A176CE938}"/>
            </c:ext>
          </c:extLst>
        </c:ser>
        <c:ser>
          <c:idx val="1"/>
          <c:order val="1"/>
          <c:tx>
            <c:strRef>
              <c:f>Summary!$D$128</c:f>
              <c:strCache>
                <c:ptCount val="1"/>
                <c:pt idx="0">
                  <c:v>Demonstration path (sensitivity)</c:v>
                </c:pt>
              </c:strCache>
            </c:strRef>
          </c:tx>
          <c:spPr>
            <a:ln w="28575" cap="rnd">
              <a:solidFill>
                <a:srgbClr val="00ADD3"/>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Summary!$E$128:$AI$128</c:f>
              <c:numCache>
                <c:formatCode>#,##0_ ;\-#,##0\ </c:formatCode>
                <c:ptCount val="31"/>
                <c:pt idx="1">
                  <c:v>39.622757416842092</c:v>
                </c:pt>
                <c:pt idx="2">
                  <c:v>42.856222774963641</c:v>
                </c:pt>
                <c:pt idx="3">
                  <c:v>40.374665230299499</c:v>
                </c:pt>
                <c:pt idx="4">
                  <c:v>61.245939120964216</c:v>
                </c:pt>
                <c:pt idx="5">
                  <c:v>56.744433775319479</c:v>
                </c:pt>
                <c:pt idx="6">
                  <c:v>71.626060635084457</c:v>
                </c:pt>
                <c:pt idx="7">
                  <c:v>68.294260253092759</c:v>
                </c:pt>
                <c:pt idx="8">
                  <c:v>80.059804394400544</c:v>
                </c:pt>
                <c:pt idx="9">
                  <c:v>84.719754732364976</c:v>
                </c:pt>
                <c:pt idx="10">
                  <c:v>117.46002905430687</c:v>
                </c:pt>
                <c:pt idx="11">
                  <c:v>87.303526480363146</c:v>
                </c:pt>
                <c:pt idx="12">
                  <c:v>95.719281042000262</c:v>
                </c:pt>
                <c:pt idx="13">
                  <c:v>93.982884502708544</c:v>
                </c:pt>
                <c:pt idx="14">
                  <c:v>87.499890529114268</c:v>
                </c:pt>
                <c:pt idx="15">
                  <c:v>63.180001164118281</c:v>
                </c:pt>
                <c:pt idx="16">
                  <c:v>61.38787523818641</c:v>
                </c:pt>
                <c:pt idx="17">
                  <c:v>58.891826149254314</c:v>
                </c:pt>
                <c:pt idx="18">
                  <c:v>82.852445096591694</c:v>
                </c:pt>
                <c:pt idx="19">
                  <c:v>104.04194393602916</c:v>
                </c:pt>
                <c:pt idx="20">
                  <c:v>125.98173261153283</c:v>
                </c:pt>
                <c:pt idx="21">
                  <c:v>93.00076100196668</c:v>
                </c:pt>
                <c:pt idx="22">
                  <c:v>74.278177270739903</c:v>
                </c:pt>
                <c:pt idx="23">
                  <c:v>71.796589033860059</c:v>
                </c:pt>
                <c:pt idx="24">
                  <c:v>73.599993554496592</c:v>
                </c:pt>
                <c:pt idx="25">
                  <c:v>98.701125193539511</c:v>
                </c:pt>
                <c:pt idx="26">
                  <c:v>95.917488325846406</c:v>
                </c:pt>
                <c:pt idx="27">
                  <c:v>65.052047635079944</c:v>
                </c:pt>
                <c:pt idx="28">
                  <c:v>61.635541820442384</c:v>
                </c:pt>
                <c:pt idx="29">
                  <c:v>12.965163459908702</c:v>
                </c:pt>
                <c:pt idx="30">
                  <c:v>7.017117999962406</c:v>
                </c:pt>
              </c:numCache>
            </c:numRef>
          </c:val>
          <c:smooth val="0"/>
          <c:extLst>
            <c:ext xmlns:c16="http://schemas.microsoft.com/office/drawing/2014/chart" uri="{C3380CC4-5D6E-409C-BE32-E72D297353CC}">
              <c16:uniqueId val="{00000001-604E-4C41-8443-3B7A176CE938}"/>
            </c:ext>
          </c:extLst>
        </c:ser>
        <c:dLbls>
          <c:showLegendKey val="0"/>
          <c:showVal val="0"/>
          <c:showCatName val="0"/>
          <c:showSerName val="0"/>
          <c:showPercent val="0"/>
          <c:showBubbleSize val="0"/>
        </c:dLbls>
        <c:smooth val="0"/>
        <c:axId val="31876159"/>
        <c:axId val="79552095"/>
      </c:lineChart>
      <c:catAx>
        <c:axId val="31876159"/>
        <c:scaling>
          <c:orientation val="minMax"/>
        </c:scaling>
        <c:delete val="0"/>
        <c:axPos val="b"/>
        <c:majorGridlines>
          <c:spPr>
            <a:ln w="9525" cap="flat" cmpd="sng" algn="ctr">
              <a:solidFill>
                <a:schemeClr val="bg2"/>
              </a:solidFill>
              <a:prstDash val="dash"/>
              <a:round/>
            </a:ln>
            <a:effectLst/>
          </c:spPr>
        </c:majorGridlines>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52095"/>
        <c:crosses val="autoZero"/>
        <c:auto val="1"/>
        <c:lblAlgn val="ctr"/>
        <c:lblOffset val="100"/>
        <c:tickLblSkip val="10"/>
        <c:tickMarkSkip val="5"/>
        <c:noMultiLvlLbl val="0"/>
      </c:catAx>
      <c:valAx>
        <c:axId val="79552095"/>
        <c:scaling>
          <c:orientation val="minMax"/>
        </c:scaling>
        <c:delete val="0"/>
        <c:axPos val="l"/>
        <c:majorGridlines>
          <c:spPr>
            <a:ln w="9525" cap="flat" cmpd="sng" algn="ctr">
              <a:solidFill>
                <a:schemeClr val="bg2"/>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761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Summary!$B$131</c:f>
          <c:strCache>
            <c:ptCount val="1"/>
            <c:pt idx="0">
              <c:v>Total</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Summary!$D$131</c:f>
              <c:strCache>
                <c:ptCount val="1"/>
                <c:pt idx="0">
                  <c:v>CPR</c:v>
                </c:pt>
              </c:strCache>
            </c:strRef>
          </c:tx>
          <c:spPr>
            <a:ln w="28575" cap="rnd">
              <a:solidFill>
                <a:srgbClr val="003A5D"/>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Summary!$E$131:$AI$131</c:f>
              <c:numCache>
                <c:formatCode>#,##0_ ;\-#,##0\ </c:formatCode>
                <c:ptCount val="31"/>
                <c:pt idx="1">
                  <c:v>9973.4674547572995</c:v>
                </c:pt>
                <c:pt idx="2">
                  <c:v>10027.330694709077</c:v>
                </c:pt>
                <c:pt idx="3">
                  <c:v>10546.579039117412</c:v>
                </c:pt>
                <c:pt idx="4">
                  <c:v>10444.446647846753</c:v>
                </c:pt>
                <c:pt idx="5">
                  <c:v>10143.080225586498</c:v>
                </c:pt>
                <c:pt idx="6">
                  <c:v>10155.219326363729</c:v>
                </c:pt>
                <c:pt idx="7">
                  <c:v>10188.916965201019</c:v>
                </c:pt>
                <c:pt idx="8">
                  <c:v>9938.9112757873118</c:v>
                </c:pt>
                <c:pt idx="9">
                  <c:v>9792.7226490786088</c:v>
                </c:pt>
                <c:pt idx="10">
                  <c:v>9820.553268648353</c:v>
                </c:pt>
                <c:pt idx="11">
                  <c:v>9623.9757680155344</c:v>
                </c:pt>
                <c:pt idx="12">
                  <c:v>9940.8096985851989</c:v>
                </c:pt>
                <c:pt idx="13">
                  <c:v>9522.1027987787675</c:v>
                </c:pt>
                <c:pt idx="14">
                  <c:v>9360.2059660671366</c:v>
                </c:pt>
                <c:pt idx="15">
                  <c:v>9125.2630470111271</c:v>
                </c:pt>
                <c:pt idx="16">
                  <c:v>9153.2317688634266</c:v>
                </c:pt>
                <c:pt idx="17">
                  <c:v>8964.2291650771931</c:v>
                </c:pt>
                <c:pt idx="18">
                  <c:v>8815.7000194208504</c:v>
                </c:pt>
                <c:pt idx="19">
                  <c:v>8865.3717833611063</c:v>
                </c:pt>
                <c:pt idx="20">
                  <c:v>8828.3202566224954</c:v>
                </c:pt>
                <c:pt idx="21">
                  <c:v>8553.0767223051735</c:v>
                </c:pt>
                <c:pt idx="22">
                  <c:v>8679.4444527247979</c:v>
                </c:pt>
                <c:pt idx="23">
                  <c:v>8207.4309442887989</c:v>
                </c:pt>
                <c:pt idx="24">
                  <c:v>8213.3535421968154</c:v>
                </c:pt>
                <c:pt idx="25">
                  <c:v>8123.5483355409342</c:v>
                </c:pt>
                <c:pt idx="26">
                  <c:v>8260.0628904728383</c:v>
                </c:pt>
                <c:pt idx="27">
                  <c:v>8116.5234627481477</c:v>
                </c:pt>
                <c:pt idx="28">
                  <c:v>7889.929308318623</c:v>
                </c:pt>
                <c:pt idx="29">
                  <c:v>7744.2291914823536</c:v>
                </c:pt>
                <c:pt idx="30">
                  <c:v>7716.4881899285074</c:v>
                </c:pt>
              </c:numCache>
            </c:numRef>
          </c:val>
          <c:smooth val="0"/>
          <c:extLst>
            <c:ext xmlns:c16="http://schemas.microsoft.com/office/drawing/2014/chart" uri="{C3380CC4-5D6E-409C-BE32-E72D297353CC}">
              <c16:uniqueId val="{00000000-9B36-4D13-BE45-52DF2EEEC14F}"/>
            </c:ext>
          </c:extLst>
        </c:ser>
        <c:ser>
          <c:idx val="1"/>
          <c:order val="1"/>
          <c:tx>
            <c:strRef>
              <c:f>Summary!$D$132</c:f>
              <c:strCache>
                <c:ptCount val="1"/>
                <c:pt idx="0">
                  <c:v>Demonstration path (sensitivity)</c:v>
                </c:pt>
              </c:strCache>
            </c:strRef>
          </c:tx>
          <c:spPr>
            <a:ln w="28575" cap="rnd">
              <a:solidFill>
                <a:srgbClr val="00ADD3"/>
              </a:solidFill>
              <a:round/>
            </a:ln>
            <a:effectLst/>
          </c:spPr>
          <c:marker>
            <c:symbol val="none"/>
          </c:marker>
          <c:cat>
            <c:numRef>
              <c:f>Summary!$E$120:$AI$120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Summary!$E$132:$AI$132</c:f>
              <c:numCache>
                <c:formatCode>#,##0_ ;\-#,##0\ </c:formatCode>
                <c:ptCount val="31"/>
                <c:pt idx="1">
                  <c:v>10057.809682885631</c:v>
                </c:pt>
                <c:pt idx="2">
                  <c:v>10177.8133264345</c:v>
                </c:pt>
                <c:pt idx="3">
                  <c:v>10951.207951677159</c:v>
                </c:pt>
                <c:pt idx="4">
                  <c:v>11007.633498944399</c:v>
                </c:pt>
                <c:pt idx="5">
                  <c:v>10857.352655780191</c:v>
                </c:pt>
                <c:pt idx="6">
                  <c:v>11401.549836190869</c:v>
                </c:pt>
                <c:pt idx="7">
                  <c:v>11715.392765445322</c:v>
                </c:pt>
                <c:pt idx="8">
                  <c:v>11655.806872485253</c:v>
                </c:pt>
                <c:pt idx="9">
                  <c:v>11665.119045854783</c:v>
                </c:pt>
                <c:pt idx="10">
                  <c:v>11814.842867951669</c:v>
                </c:pt>
                <c:pt idx="11">
                  <c:v>11800.812630405402</c:v>
                </c:pt>
                <c:pt idx="12">
                  <c:v>11955.680360277393</c:v>
                </c:pt>
                <c:pt idx="13">
                  <c:v>11484.400667750049</c:v>
                </c:pt>
                <c:pt idx="14">
                  <c:v>11168.441650268785</c:v>
                </c:pt>
                <c:pt idx="15">
                  <c:v>10815.200622139917</c:v>
                </c:pt>
                <c:pt idx="16">
                  <c:v>10830.951954690712</c:v>
                </c:pt>
                <c:pt idx="17">
                  <c:v>10559.230570869271</c:v>
                </c:pt>
                <c:pt idx="18">
                  <c:v>10616.029525504255</c:v>
                </c:pt>
                <c:pt idx="19">
                  <c:v>10469.516810663637</c:v>
                </c:pt>
                <c:pt idx="20">
                  <c:v>10302.68418879365</c:v>
                </c:pt>
                <c:pt idx="21">
                  <c:v>9810.5038560501125</c:v>
                </c:pt>
                <c:pt idx="22">
                  <c:v>9750.6792855297736</c:v>
                </c:pt>
                <c:pt idx="23">
                  <c:v>9444.0812815678473</c:v>
                </c:pt>
                <c:pt idx="24">
                  <c:v>9364.4218615414738</c:v>
                </c:pt>
                <c:pt idx="25">
                  <c:v>9148.8662806140746</c:v>
                </c:pt>
                <c:pt idx="26">
                  <c:v>9321.2867545117806</c:v>
                </c:pt>
                <c:pt idx="27">
                  <c:v>9017.8083988695453</c:v>
                </c:pt>
                <c:pt idx="28">
                  <c:v>8833.0035411158024</c:v>
                </c:pt>
                <c:pt idx="29">
                  <c:v>8663.6921983348493</c:v>
                </c:pt>
                <c:pt idx="30">
                  <c:v>8340.9150172528825</c:v>
                </c:pt>
              </c:numCache>
            </c:numRef>
          </c:val>
          <c:smooth val="0"/>
          <c:extLst>
            <c:ext xmlns:c16="http://schemas.microsoft.com/office/drawing/2014/chart" uri="{C3380CC4-5D6E-409C-BE32-E72D297353CC}">
              <c16:uniqueId val="{00000001-9B36-4D13-BE45-52DF2EEEC14F}"/>
            </c:ext>
          </c:extLst>
        </c:ser>
        <c:dLbls>
          <c:showLegendKey val="0"/>
          <c:showVal val="0"/>
          <c:showCatName val="0"/>
          <c:showSerName val="0"/>
          <c:showPercent val="0"/>
          <c:showBubbleSize val="0"/>
        </c:dLbls>
        <c:smooth val="0"/>
        <c:axId val="31876159"/>
        <c:axId val="79552095"/>
      </c:lineChart>
      <c:catAx>
        <c:axId val="31876159"/>
        <c:scaling>
          <c:orientation val="minMax"/>
        </c:scaling>
        <c:delete val="0"/>
        <c:axPos val="b"/>
        <c:majorGridlines>
          <c:spPr>
            <a:ln w="9525" cap="flat" cmpd="sng" algn="ctr">
              <a:solidFill>
                <a:schemeClr val="bg2"/>
              </a:solidFill>
              <a:prstDash val="dash"/>
              <a:round/>
            </a:ln>
            <a:effectLst/>
          </c:spPr>
        </c:majorGridlines>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52095"/>
        <c:crosses val="autoZero"/>
        <c:auto val="1"/>
        <c:lblAlgn val="ctr"/>
        <c:lblOffset val="100"/>
        <c:tickLblSkip val="10"/>
        <c:tickMarkSkip val="5"/>
        <c:noMultiLvlLbl val="0"/>
      </c:catAx>
      <c:valAx>
        <c:axId val="79552095"/>
        <c:scaling>
          <c:orientation val="minMax"/>
        </c:scaling>
        <c:delete val="0"/>
        <c:axPos val="l"/>
        <c:majorGridlines>
          <c:spPr>
            <a:ln w="9525" cap="flat" cmpd="sng" algn="ctr">
              <a:solidFill>
                <a:schemeClr val="bg2"/>
              </a:solidFill>
              <a:prstDash val="dash"/>
              <a:round/>
            </a:ln>
            <a:effectLst/>
          </c:spPr>
        </c:majorGridlines>
        <c:title>
          <c:tx>
            <c:strRef>
              <c:f>Summary!$A$61</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761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Summary!$A$2</c:f>
          <c:strCache>
            <c:ptCount val="1"/>
            <c:pt idx="0">
              <c:v>Current Policy Reference</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Summary!$D$31</c:f>
              <c:strCache>
                <c:ptCount val="1"/>
                <c:pt idx="0">
                  <c:v>Road transport</c:v>
                </c:pt>
              </c:strCache>
            </c:strRef>
          </c:tx>
          <c:spPr>
            <a:solidFill>
              <a:schemeClr val="accent2"/>
            </a:solidFill>
            <a:ln>
              <a:noFill/>
            </a:ln>
            <a:effectLst/>
          </c:spPr>
          <c:invertIfNegative val="0"/>
          <c:cat>
            <c:numRef>
              <c:f>Summary!$E$30:$AI$30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Summary!$E$31:$AI$31</c:f>
              <c:numCache>
                <c:formatCode>#,##0_ ;\-#,##0\ </c:formatCode>
                <c:ptCount val="31"/>
                <c:pt idx="1">
                  <c:v>8246.2406959215805</c:v>
                </c:pt>
                <c:pt idx="2">
                  <c:v>8513.7998623532112</c:v>
                </c:pt>
                <c:pt idx="3">
                  <c:v>8813.3678917977104</c:v>
                </c:pt>
                <c:pt idx="4">
                  <c:v>8683.2763342199232</c:v>
                </c:pt>
                <c:pt idx="5">
                  <c:v>8868.1950658018741</c:v>
                </c:pt>
                <c:pt idx="6">
                  <c:v>8867.7603916852549</c:v>
                </c:pt>
                <c:pt idx="7">
                  <c:v>8874.2920924453119</c:v>
                </c:pt>
                <c:pt idx="8">
                  <c:v>8632.3772870754128</c:v>
                </c:pt>
                <c:pt idx="9">
                  <c:v>8361.4024901857665</c:v>
                </c:pt>
                <c:pt idx="10">
                  <c:v>8331.743381266886</c:v>
                </c:pt>
                <c:pt idx="11">
                  <c:v>8266.9621807680633</c:v>
                </c:pt>
                <c:pt idx="12">
                  <c:v>8197.5976212657879</c:v>
                </c:pt>
                <c:pt idx="13">
                  <c:v>7887.3789748874315</c:v>
                </c:pt>
                <c:pt idx="14">
                  <c:v>7564.0022285694477</c:v>
                </c:pt>
                <c:pt idx="15">
                  <c:v>7440.7015267858278</c:v>
                </c:pt>
                <c:pt idx="16">
                  <c:v>7336.2519400802939</c:v>
                </c:pt>
                <c:pt idx="17">
                  <c:v>7231.1036557917623</c:v>
                </c:pt>
                <c:pt idx="18">
                  <c:v>7098.3922963166488</c:v>
                </c:pt>
                <c:pt idx="19">
                  <c:v>6986.7379416380472</c:v>
                </c:pt>
                <c:pt idx="20">
                  <c:v>6914.902671282035</c:v>
                </c:pt>
                <c:pt idx="21">
                  <c:v>6807.9609642240339</c:v>
                </c:pt>
                <c:pt idx="22">
                  <c:v>6687.4347518594741</c:v>
                </c:pt>
                <c:pt idx="23">
                  <c:v>6577.1588857642673</c:v>
                </c:pt>
                <c:pt idx="24">
                  <c:v>6463.5964669744099</c:v>
                </c:pt>
                <c:pt idx="25">
                  <c:v>6357.8760882591587</c:v>
                </c:pt>
                <c:pt idx="26">
                  <c:v>6222.8626848698141</c:v>
                </c:pt>
                <c:pt idx="27">
                  <c:v>6101.8647955241959</c:v>
                </c:pt>
                <c:pt idx="28">
                  <c:v>5939.2969553745597</c:v>
                </c:pt>
                <c:pt idx="29">
                  <c:v>5795.1556500863089</c:v>
                </c:pt>
                <c:pt idx="30">
                  <c:v>5677.8472836368173</c:v>
                </c:pt>
              </c:numCache>
            </c:numRef>
          </c:val>
          <c:extLst>
            <c:ext xmlns:c16="http://schemas.microsoft.com/office/drawing/2014/chart" uri="{C3380CC4-5D6E-409C-BE32-E72D297353CC}">
              <c16:uniqueId val="{00000000-DC00-4B80-8F7A-66583E2C374F}"/>
            </c:ext>
          </c:extLst>
        </c:ser>
        <c:ser>
          <c:idx val="0"/>
          <c:order val="1"/>
          <c:tx>
            <c:strRef>
              <c:f>Summary!$D$32</c:f>
              <c:strCache>
                <c:ptCount val="1"/>
                <c:pt idx="0">
                  <c:v>Electricity generation</c:v>
                </c:pt>
              </c:strCache>
            </c:strRef>
          </c:tx>
          <c:spPr>
            <a:solidFill>
              <a:schemeClr val="accent5"/>
            </a:solidFill>
            <a:ln>
              <a:noFill/>
            </a:ln>
            <a:effectLst/>
          </c:spPr>
          <c:invertIfNegative val="0"/>
          <c:cat>
            <c:numRef>
              <c:f>Summary!$E$30:$AI$30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Summary!$E$32:$AI$32</c:f>
              <c:numCache>
                <c:formatCode>#,##0_ ;\-#,##0\ </c:formatCode>
                <c:ptCount val="31"/>
                <c:pt idx="1">
                  <c:v>541.86786132977295</c:v>
                </c:pt>
                <c:pt idx="2">
                  <c:v>311.01599247420432</c:v>
                </c:pt>
                <c:pt idx="3">
                  <c:v>618.43980609154892</c:v>
                </c:pt>
                <c:pt idx="4">
                  <c:v>623.14054860115516</c:v>
                </c:pt>
                <c:pt idx="5">
                  <c:v>119.97578008059104</c:v>
                </c:pt>
                <c:pt idx="6">
                  <c:v>83.786638525754512</c:v>
                </c:pt>
                <c:pt idx="7">
                  <c:v>88.541140315741387</c:v>
                </c:pt>
                <c:pt idx="8">
                  <c:v>72.225776318221577</c:v>
                </c:pt>
                <c:pt idx="9">
                  <c:v>193.78362174935967</c:v>
                </c:pt>
                <c:pt idx="10">
                  <c:v>217.21232262764809</c:v>
                </c:pt>
                <c:pt idx="11">
                  <c:v>79.061997636136226</c:v>
                </c:pt>
                <c:pt idx="12">
                  <c:v>464.48406770379444</c:v>
                </c:pt>
                <c:pt idx="13">
                  <c:v>357.09610437264814</c:v>
                </c:pt>
                <c:pt idx="14">
                  <c:v>514.93364288438238</c:v>
                </c:pt>
                <c:pt idx="15">
                  <c:v>398.8208263658737</c:v>
                </c:pt>
                <c:pt idx="16">
                  <c:v>524.3529329052642</c:v>
                </c:pt>
                <c:pt idx="17">
                  <c:v>435.03573915542154</c:v>
                </c:pt>
                <c:pt idx="18">
                  <c:v>402.62856901297857</c:v>
                </c:pt>
                <c:pt idx="19">
                  <c:v>555.70641417263687</c:v>
                </c:pt>
                <c:pt idx="20">
                  <c:v>577.53950104670662</c:v>
                </c:pt>
                <c:pt idx="21">
                  <c:v>488.22072459294878</c:v>
                </c:pt>
                <c:pt idx="22">
                  <c:v>731.54200668273256</c:v>
                </c:pt>
                <c:pt idx="23">
                  <c:v>367.92621455932181</c:v>
                </c:pt>
                <c:pt idx="24">
                  <c:v>482.99854964957837</c:v>
                </c:pt>
                <c:pt idx="25">
                  <c:v>503.49332565651775</c:v>
                </c:pt>
                <c:pt idx="26">
                  <c:v>779.40303689604787</c:v>
                </c:pt>
                <c:pt idx="27">
                  <c:v>752.14092956048546</c:v>
                </c:pt>
                <c:pt idx="28">
                  <c:v>682.67070846750471</c:v>
                </c:pt>
                <c:pt idx="29">
                  <c:v>686.80243468311664</c:v>
                </c:pt>
                <c:pt idx="30">
                  <c:v>771.9471873644859</c:v>
                </c:pt>
              </c:numCache>
            </c:numRef>
          </c:val>
          <c:extLst>
            <c:ext xmlns:c16="http://schemas.microsoft.com/office/drawing/2014/chart" uri="{C3380CC4-5D6E-409C-BE32-E72D297353CC}">
              <c16:uniqueId val="{00000001-DC00-4B80-8F7A-66583E2C374F}"/>
            </c:ext>
          </c:extLst>
        </c:ser>
        <c:ser>
          <c:idx val="2"/>
          <c:order val="2"/>
          <c:tx>
            <c:strRef>
              <c:f>Summary!$D$33</c:f>
              <c:strCache>
                <c:ptCount val="1"/>
                <c:pt idx="0">
                  <c:v>Buildings (space &amp; water heating)</c:v>
                </c:pt>
              </c:strCache>
            </c:strRef>
          </c:tx>
          <c:spPr>
            <a:solidFill>
              <a:schemeClr val="accent6"/>
            </a:solidFill>
            <a:ln>
              <a:noFill/>
            </a:ln>
            <a:effectLst/>
          </c:spPr>
          <c:invertIfNegative val="0"/>
          <c:cat>
            <c:numRef>
              <c:f>Summary!$E$30:$AI$30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Summary!$E$33:$AI$33</c:f>
              <c:numCache>
                <c:formatCode>#,##0_ ;\-#,##0\ </c:formatCode>
                <c:ptCount val="31"/>
                <c:pt idx="1">
                  <c:v>897.16184028541761</c:v>
                </c:pt>
                <c:pt idx="2">
                  <c:v>895.01035174245851</c:v>
                </c:pt>
                <c:pt idx="3">
                  <c:v>956.80792032891782</c:v>
                </c:pt>
                <c:pt idx="4">
                  <c:v>1025.709453315952</c:v>
                </c:pt>
                <c:pt idx="5">
                  <c:v>1069.2393456211626</c:v>
                </c:pt>
                <c:pt idx="6">
                  <c:v>1115.5044395215605</c:v>
                </c:pt>
                <c:pt idx="7">
                  <c:v>1132.031416112216</c:v>
                </c:pt>
                <c:pt idx="8">
                  <c:v>1135.1500586659695</c:v>
                </c:pt>
                <c:pt idx="9">
                  <c:v>1135.8189285458682</c:v>
                </c:pt>
                <c:pt idx="10">
                  <c:v>1151.321287992233</c:v>
                </c:pt>
                <c:pt idx="11">
                  <c:v>1157.1144609323337</c:v>
                </c:pt>
                <c:pt idx="12">
                  <c:v>1150.4966130791825</c:v>
                </c:pt>
                <c:pt idx="13">
                  <c:v>1151.3514546517047</c:v>
                </c:pt>
                <c:pt idx="14">
                  <c:v>1145.6408417898499</c:v>
                </c:pt>
                <c:pt idx="15">
                  <c:v>1139.1089799649562</c:v>
                </c:pt>
                <c:pt idx="16">
                  <c:v>1145.0103476971158</c:v>
                </c:pt>
                <c:pt idx="17">
                  <c:v>1147.6171711378706</c:v>
                </c:pt>
                <c:pt idx="18">
                  <c:v>1150.5193158258826</c:v>
                </c:pt>
                <c:pt idx="19">
                  <c:v>1155.3793860541027</c:v>
                </c:pt>
                <c:pt idx="20">
                  <c:v>1167.7459211313662</c:v>
                </c:pt>
                <c:pt idx="21">
                  <c:v>1103.0328378655731</c:v>
                </c:pt>
                <c:pt idx="22">
                  <c:v>1104.8576692346933</c:v>
                </c:pt>
                <c:pt idx="23">
                  <c:v>1112.3868438923673</c:v>
                </c:pt>
                <c:pt idx="24">
                  <c:v>1115.5872174923329</c:v>
                </c:pt>
                <c:pt idx="25">
                  <c:v>1120.4624765004335</c:v>
                </c:pt>
                <c:pt idx="26">
                  <c:v>1126.6825689333646</c:v>
                </c:pt>
                <c:pt idx="27">
                  <c:v>1129.7136642377336</c:v>
                </c:pt>
                <c:pt idx="28">
                  <c:v>1135.7924273263416</c:v>
                </c:pt>
                <c:pt idx="29">
                  <c:v>1143.1642499870452</c:v>
                </c:pt>
                <c:pt idx="30">
                  <c:v>1149.726799067834</c:v>
                </c:pt>
              </c:numCache>
            </c:numRef>
          </c:val>
          <c:extLst>
            <c:ext xmlns:c16="http://schemas.microsoft.com/office/drawing/2014/chart" uri="{C3380CC4-5D6E-409C-BE32-E72D297353CC}">
              <c16:uniqueId val="{00000002-DC00-4B80-8F7A-66583E2C374F}"/>
            </c:ext>
          </c:extLst>
        </c:ser>
        <c:ser>
          <c:idx val="3"/>
          <c:order val="3"/>
          <c:tx>
            <c:strRef>
              <c:f>Summary!$D$34</c:f>
              <c:strCache>
                <c:ptCount val="1"/>
                <c:pt idx="0">
                  <c:v>Food processing</c:v>
                </c:pt>
              </c:strCache>
            </c:strRef>
          </c:tx>
          <c:spPr>
            <a:solidFill>
              <a:schemeClr val="accent4"/>
            </a:solidFill>
            <a:ln>
              <a:noFill/>
            </a:ln>
            <a:effectLst/>
          </c:spPr>
          <c:invertIfNegative val="0"/>
          <c:cat>
            <c:numRef>
              <c:f>Summary!$E$30:$AI$30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Summary!$E$34:$AI$34</c:f>
              <c:numCache>
                <c:formatCode>#,##0_ ;\-#,##0\ </c:formatCode>
                <c:ptCount val="31"/>
                <c:pt idx="1">
                  <c:v>12.094021613459205</c:v>
                </c:pt>
                <c:pt idx="2">
                  <c:v>17.493363384292472</c:v>
                </c:pt>
                <c:pt idx="3">
                  <c:v>22.833787935380162</c:v>
                </c:pt>
                <c:pt idx="4">
                  <c:v>29.395184581024736</c:v>
                </c:pt>
                <c:pt idx="5">
                  <c:v>23.045281688930142</c:v>
                </c:pt>
                <c:pt idx="6">
                  <c:v>23.56144673017506</c:v>
                </c:pt>
                <c:pt idx="7">
                  <c:v>27.464248919723417</c:v>
                </c:pt>
                <c:pt idx="8">
                  <c:v>30.588428812640657</c:v>
                </c:pt>
                <c:pt idx="9">
                  <c:v>31.166226175502857</c:v>
                </c:pt>
                <c:pt idx="10">
                  <c:v>47.743236832434199</c:v>
                </c:pt>
                <c:pt idx="11">
                  <c:v>46.322431242806253</c:v>
                </c:pt>
                <c:pt idx="12">
                  <c:v>51.73504159319527</c:v>
                </c:pt>
                <c:pt idx="13">
                  <c:v>47.798252416701082</c:v>
                </c:pt>
                <c:pt idx="14">
                  <c:v>55.169582866131485</c:v>
                </c:pt>
                <c:pt idx="15">
                  <c:v>64.190386430103729</c:v>
                </c:pt>
                <c:pt idx="16">
                  <c:v>63.193563209342315</c:v>
                </c:pt>
                <c:pt idx="17">
                  <c:v>64.067956513687349</c:v>
                </c:pt>
                <c:pt idx="18">
                  <c:v>75.773538279845823</c:v>
                </c:pt>
                <c:pt idx="19">
                  <c:v>77.180084003781346</c:v>
                </c:pt>
                <c:pt idx="20">
                  <c:v>75.782548162807799</c:v>
                </c:pt>
                <c:pt idx="21">
                  <c:v>59.530923115994675</c:v>
                </c:pt>
                <c:pt idx="22">
                  <c:v>59.297094934231872</c:v>
                </c:pt>
                <c:pt idx="23">
                  <c:v>51.664412552134294</c:v>
                </c:pt>
                <c:pt idx="24">
                  <c:v>50.895063052743083</c:v>
                </c:pt>
                <c:pt idx="25">
                  <c:v>39.458542590030824</c:v>
                </c:pt>
                <c:pt idx="26">
                  <c:v>26.875039731776305</c:v>
                </c:pt>
                <c:pt idx="27">
                  <c:v>26.582855876853941</c:v>
                </c:pt>
                <c:pt idx="28">
                  <c:v>23.966342094296358</c:v>
                </c:pt>
                <c:pt idx="29">
                  <c:v>8.922324162919697</c:v>
                </c:pt>
                <c:pt idx="30">
                  <c:v>6.7823872964057026</c:v>
                </c:pt>
              </c:numCache>
            </c:numRef>
          </c:val>
          <c:extLst>
            <c:ext xmlns:c16="http://schemas.microsoft.com/office/drawing/2014/chart" uri="{C3380CC4-5D6E-409C-BE32-E72D297353CC}">
              <c16:uniqueId val="{00000003-DC00-4B80-8F7A-66583E2C374F}"/>
            </c:ext>
          </c:extLst>
        </c:ser>
        <c:ser>
          <c:idx val="4"/>
          <c:order val="4"/>
          <c:tx>
            <c:strRef>
              <c:f>Summary!$D$35</c:f>
              <c:strCache>
                <c:ptCount val="1"/>
                <c:pt idx="0">
                  <c:v>Native afforestation</c:v>
                </c:pt>
              </c:strCache>
            </c:strRef>
          </c:tx>
          <c:spPr>
            <a:solidFill>
              <a:schemeClr val="accent3"/>
            </a:solidFill>
            <a:ln>
              <a:noFill/>
            </a:ln>
            <a:effectLst/>
          </c:spPr>
          <c:invertIfNegative val="0"/>
          <c:cat>
            <c:numRef>
              <c:f>Summary!$E$30:$AI$30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Summary!$E$35:$AI$35</c:f>
              <c:numCache>
                <c:formatCode>#,##0_ ;\-#,##0\ </c:formatCode>
                <c:ptCount val="31"/>
                <c:pt idx="1">
                  <c:v>276.10303560706961</c:v>
                </c:pt>
                <c:pt idx="2">
                  <c:v>290.01112475491215</c:v>
                </c:pt>
                <c:pt idx="3">
                  <c:v>135.12963296385519</c:v>
                </c:pt>
                <c:pt idx="4">
                  <c:v>82.925127128697483</c:v>
                </c:pt>
                <c:pt idx="5">
                  <c:v>62.624752393940362</c:v>
                </c:pt>
                <c:pt idx="6">
                  <c:v>64.606409900983337</c:v>
                </c:pt>
                <c:pt idx="7">
                  <c:v>66.588067408025637</c:v>
                </c:pt>
                <c:pt idx="8">
                  <c:v>68.569724915067923</c:v>
                </c:pt>
                <c:pt idx="9">
                  <c:v>70.551382422110919</c:v>
                </c:pt>
                <c:pt idx="10">
                  <c:v>72.533039929153205</c:v>
                </c:pt>
                <c:pt idx="11">
                  <c:v>74.514697436196172</c:v>
                </c:pt>
                <c:pt idx="12">
                  <c:v>76.49635494323914</c:v>
                </c:pt>
                <c:pt idx="13">
                  <c:v>78.478012450280758</c:v>
                </c:pt>
                <c:pt idx="14">
                  <c:v>80.459669957324422</c:v>
                </c:pt>
                <c:pt idx="15">
                  <c:v>82.441327464366708</c:v>
                </c:pt>
                <c:pt idx="16">
                  <c:v>84.42298497140969</c:v>
                </c:pt>
                <c:pt idx="17">
                  <c:v>86.404642478452658</c:v>
                </c:pt>
                <c:pt idx="18">
                  <c:v>88.386299985494958</c:v>
                </c:pt>
                <c:pt idx="19">
                  <c:v>90.367957492537911</c:v>
                </c:pt>
                <c:pt idx="20">
                  <c:v>92.349614999580226</c:v>
                </c:pt>
                <c:pt idx="21">
                  <c:v>94.331272506622511</c:v>
                </c:pt>
                <c:pt idx="22">
                  <c:v>96.312930013666161</c:v>
                </c:pt>
                <c:pt idx="23">
                  <c:v>98.294587520707807</c:v>
                </c:pt>
                <c:pt idx="24">
                  <c:v>100.27624502775076</c:v>
                </c:pt>
                <c:pt idx="25">
                  <c:v>102.25790253479373</c:v>
                </c:pt>
                <c:pt idx="26">
                  <c:v>104.23956004183603</c:v>
                </c:pt>
                <c:pt idx="27">
                  <c:v>106.221217548879</c:v>
                </c:pt>
                <c:pt idx="28">
                  <c:v>108.20287505592128</c:v>
                </c:pt>
                <c:pt idx="29">
                  <c:v>110.1845325629636</c:v>
                </c:pt>
                <c:pt idx="30">
                  <c:v>110.18453256296426</c:v>
                </c:pt>
              </c:numCache>
            </c:numRef>
          </c:val>
          <c:extLst>
            <c:ext xmlns:c16="http://schemas.microsoft.com/office/drawing/2014/chart" uri="{C3380CC4-5D6E-409C-BE32-E72D297353CC}">
              <c16:uniqueId val="{00000006-DC00-4B80-8F7A-66583E2C374F}"/>
            </c:ext>
          </c:extLst>
        </c:ser>
        <c:dLbls>
          <c:showLegendKey val="0"/>
          <c:showVal val="0"/>
          <c:showCatName val="0"/>
          <c:showSerName val="0"/>
          <c:showPercent val="0"/>
          <c:showBubbleSize val="0"/>
        </c:dLbls>
        <c:gapWidth val="50"/>
        <c:overlap val="100"/>
        <c:axId val="872764335"/>
        <c:axId val="394099711"/>
      </c:barChart>
      <c:catAx>
        <c:axId val="872764335"/>
        <c:scaling>
          <c:orientation val="minMax"/>
        </c:scaling>
        <c:delete val="0"/>
        <c:axPos val="b"/>
        <c:numFmt formatCode="General" sourceLinked="1"/>
        <c:majorTickMark val="out"/>
        <c:minorTickMark val="none"/>
        <c:tickLblPos val="low"/>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4099711"/>
        <c:crosses val="autoZero"/>
        <c:auto val="1"/>
        <c:lblAlgn val="ctr"/>
        <c:lblOffset val="100"/>
        <c:tickLblSkip val="5"/>
        <c:noMultiLvlLbl val="0"/>
      </c:catAx>
      <c:valAx>
        <c:axId val="394099711"/>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strRef>
              <c:f>Summary!$A$4</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727643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Summary!$A$59</c:f>
          <c:strCache>
            <c:ptCount val="1"/>
            <c:pt idx="0">
              <c:v>Demonstration path (sensitivity)</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Summary!$D$88</c:f>
              <c:strCache>
                <c:ptCount val="1"/>
                <c:pt idx="0">
                  <c:v>Road transport</c:v>
                </c:pt>
              </c:strCache>
            </c:strRef>
          </c:tx>
          <c:spPr>
            <a:solidFill>
              <a:schemeClr val="accent2"/>
            </a:solidFill>
            <a:ln>
              <a:noFill/>
            </a:ln>
            <a:effectLst/>
          </c:spPr>
          <c:invertIfNegative val="0"/>
          <c:cat>
            <c:numRef>
              <c:f>Summary!$E$87:$AI$87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Summary!$E$88:$AI$88</c:f>
              <c:numCache>
                <c:formatCode>#,##0_ ;\-#,##0\ </c:formatCode>
                <c:ptCount val="31"/>
                <c:pt idx="1">
                  <c:v>8246.2406959215805</c:v>
                </c:pt>
                <c:pt idx="2">
                  <c:v>8541.1824828872759</c:v>
                </c:pt>
                <c:pt idx="3">
                  <c:v>8901.9728029336347</c:v>
                </c:pt>
                <c:pt idx="4">
                  <c:v>8842.9441891322767</c:v>
                </c:pt>
                <c:pt idx="5">
                  <c:v>9119.1964234916122</c:v>
                </c:pt>
                <c:pt idx="6">
                  <c:v>9188.5670959787403</c:v>
                </c:pt>
                <c:pt idx="7">
                  <c:v>9266.5740318072785</c:v>
                </c:pt>
                <c:pt idx="8">
                  <c:v>9175.2933887983236</c:v>
                </c:pt>
                <c:pt idx="9">
                  <c:v>9003.2019372099767</c:v>
                </c:pt>
                <c:pt idx="10">
                  <c:v>9006.1247398378509</c:v>
                </c:pt>
                <c:pt idx="11">
                  <c:v>8998.0387992538617</c:v>
                </c:pt>
                <c:pt idx="12">
                  <c:v>8888.7815781085355</c:v>
                </c:pt>
                <c:pt idx="13">
                  <c:v>8504.2749414690024</c:v>
                </c:pt>
                <c:pt idx="14">
                  <c:v>8034.8921512303332</c:v>
                </c:pt>
                <c:pt idx="15">
                  <c:v>7805.9472995267452</c:v>
                </c:pt>
                <c:pt idx="16">
                  <c:v>7653.4445993700465</c:v>
                </c:pt>
                <c:pt idx="17">
                  <c:v>7456.4729711129075</c:v>
                </c:pt>
                <c:pt idx="18">
                  <c:v>7333.8101517418736</c:v>
                </c:pt>
                <c:pt idx="19">
                  <c:v>7149.1601689424688</c:v>
                </c:pt>
                <c:pt idx="20">
                  <c:v>6984.278268243871</c:v>
                </c:pt>
                <c:pt idx="21">
                  <c:v>6831.1134051094277</c:v>
                </c:pt>
                <c:pt idx="22">
                  <c:v>6657.1091030411926</c:v>
                </c:pt>
                <c:pt idx="23">
                  <c:v>6510.2567120652166</c:v>
                </c:pt>
                <c:pt idx="24">
                  <c:v>6358.5380035132193</c:v>
                </c:pt>
                <c:pt idx="25">
                  <c:v>6215.215366557265</c:v>
                </c:pt>
                <c:pt idx="26">
                  <c:v>6107.1666008701241</c:v>
                </c:pt>
                <c:pt idx="27">
                  <c:v>5998.0225075912849</c:v>
                </c:pt>
                <c:pt idx="28">
                  <c:v>5839.2168383577573</c:v>
                </c:pt>
                <c:pt idx="29">
                  <c:v>5713.9702039267104</c:v>
                </c:pt>
                <c:pt idx="30">
                  <c:v>5604.5518787495776</c:v>
                </c:pt>
              </c:numCache>
            </c:numRef>
          </c:val>
          <c:extLst>
            <c:ext xmlns:c16="http://schemas.microsoft.com/office/drawing/2014/chart" uri="{C3380CC4-5D6E-409C-BE32-E72D297353CC}">
              <c16:uniqueId val="{00000000-D5C7-43BE-AC24-A6303DDDCCA1}"/>
            </c:ext>
          </c:extLst>
        </c:ser>
        <c:ser>
          <c:idx val="0"/>
          <c:order val="1"/>
          <c:tx>
            <c:strRef>
              <c:f>Summary!$D$89</c:f>
              <c:strCache>
                <c:ptCount val="1"/>
                <c:pt idx="0">
                  <c:v>Electricity generation</c:v>
                </c:pt>
              </c:strCache>
            </c:strRef>
          </c:tx>
          <c:spPr>
            <a:solidFill>
              <a:schemeClr val="accent5"/>
            </a:solidFill>
            <a:ln>
              <a:noFill/>
            </a:ln>
            <a:effectLst/>
          </c:spPr>
          <c:invertIfNegative val="0"/>
          <c:cat>
            <c:numRef>
              <c:f>Summary!$E$87:$AI$87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Summary!$E$89:$AI$89</c:f>
              <c:numCache>
                <c:formatCode>#,##0_ ;\-#,##0\ </c:formatCode>
                <c:ptCount val="31"/>
                <c:pt idx="1">
                  <c:v>541.86786132977295</c:v>
                </c:pt>
                <c:pt idx="2">
                  <c:v>311.01599247420432</c:v>
                </c:pt>
                <c:pt idx="3">
                  <c:v>618.43980609154892</c:v>
                </c:pt>
                <c:pt idx="4">
                  <c:v>623.14054860115516</c:v>
                </c:pt>
                <c:pt idx="5">
                  <c:v>119.97578008059104</c:v>
                </c:pt>
                <c:pt idx="6">
                  <c:v>454.60924082968239</c:v>
                </c:pt>
                <c:pt idx="7">
                  <c:v>686.06877777127329</c:v>
                </c:pt>
                <c:pt idx="8">
                  <c:v>689.87560590152418</c:v>
                </c:pt>
                <c:pt idx="9">
                  <c:v>844.49812877351121</c:v>
                </c:pt>
                <c:pt idx="10">
                  <c:v>919.43642347416858</c:v>
                </c:pt>
                <c:pt idx="11">
                  <c:v>814.53614245663368</c:v>
                </c:pt>
                <c:pt idx="12">
                  <c:v>1071.5687090491085</c:v>
                </c:pt>
                <c:pt idx="13">
                  <c:v>985.29663626029924</c:v>
                </c:pt>
                <c:pt idx="14">
                  <c:v>1144.4247464511261</c:v>
                </c:pt>
                <c:pt idx="15">
                  <c:v>1042.4152128956061</c:v>
                </c:pt>
                <c:pt idx="16">
                  <c:v>1204.6904923566856</c:v>
                </c:pt>
                <c:pt idx="17">
                  <c:v>1123.8311370237045</c:v>
                </c:pt>
                <c:pt idx="18">
                  <c:v>1275.9270621350165</c:v>
                </c:pt>
                <c:pt idx="19">
                  <c:v>1276.0394012040974</c:v>
                </c:pt>
                <c:pt idx="20">
                  <c:v>1235.8124427708026</c:v>
                </c:pt>
                <c:pt idx="21">
                  <c:v>996.29974646883284</c:v>
                </c:pt>
                <c:pt idx="22">
                  <c:v>1116.9082447313313</c:v>
                </c:pt>
                <c:pt idx="23">
                  <c:v>946.87647563313624</c:v>
                </c:pt>
                <c:pt idx="24">
                  <c:v>1004.8339353063025</c:v>
                </c:pt>
                <c:pt idx="25">
                  <c:v>892.43720050345837</c:v>
                </c:pt>
                <c:pt idx="26">
                  <c:v>1160.0679494087606</c:v>
                </c:pt>
                <c:pt idx="27">
                  <c:v>977.95735249087284</c:v>
                </c:pt>
                <c:pt idx="28">
                  <c:v>930.05516086022556</c:v>
                </c:pt>
                <c:pt idx="29">
                  <c:v>894.60478315431044</c:v>
                </c:pt>
                <c:pt idx="30">
                  <c:v>741.98734161526693</c:v>
                </c:pt>
              </c:numCache>
            </c:numRef>
          </c:val>
          <c:extLst>
            <c:ext xmlns:c16="http://schemas.microsoft.com/office/drawing/2014/chart" uri="{C3380CC4-5D6E-409C-BE32-E72D297353CC}">
              <c16:uniqueId val="{00000001-D5C7-43BE-AC24-A6303DDDCCA1}"/>
            </c:ext>
          </c:extLst>
        </c:ser>
        <c:ser>
          <c:idx val="2"/>
          <c:order val="2"/>
          <c:tx>
            <c:strRef>
              <c:f>Summary!$D$90</c:f>
              <c:strCache>
                <c:ptCount val="1"/>
                <c:pt idx="0">
                  <c:v>Buildings (space &amp; water heating)</c:v>
                </c:pt>
              </c:strCache>
            </c:strRef>
          </c:tx>
          <c:spPr>
            <a:solidFill>
              <a:schemeClr val="accent6"/>
            </a:solidFill>
            <a:ln>
              <a:noFill/>
            </a:ln>
            <a:effectLst/>
          </c:spPr>
          <c:invertIfNegative val="0"/>
          <c:cat>
            <c:numRef>
              <c:f>Summary!$E$87:$AI$87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Summary!$E$90:$AI$90</c:f>
              <c:numCache>
                <c:formatCode>#,##0_ ;\-#,##0\ </c:formatCode>
                <c:ptCount val="31"/>
                <c:pt idx="1">
                  <c:v>953.97533261036585</c:v>
                </c:pt>
                <c:pt idx="2">
                  <c:v>992.74750354314347</c:v>
                </c:pt>
                <c:pt idx="3">
                  <c:v>1066.4080109728664</c:v>
                </c:pt>
                <c:pt idx="4">
                  <c:v>1122.2886139472914</c:v>
                </c:pt>
                <c:pt idx="5">
                  <c:v>1169.4202685960599</c:v>
                </c:pt>
                <c:pt idx="6">
                  <c:v>1260.7301472168551</c:v>
                </c:pt>
                <c:pt idx="7">
                  <c:v>1234.4368623892722</c:v>
                </c:pt>
                <c:pt idx="8">
                  <c:v>1216.557698472699</c:v>
                </c:pt>
                <c:pt idx="9">
                  <c:v>1204.6773085267278</c:v>
                </c:pt>
                <c:pt idx="10">
                  <c:v>1209.7982172792431</c:v>
                </c:pt>
                <c:pt idx="11">
                  <c:v>1304.9091622145424</c:v>
                </c:pt>
                <c:pt idx="12">
                  <c:v>1303.5857920777471</c:v>
                </c:pt>
                <c:pt idx="13">
                  <c:v>1304.8212055180422</c:v>
                </c:pt>
                <c:pt idx="14">
                  <c:v>1305.5998620582127</c:v>
                </c:pt>
                <c:pt idx="15">
                  <c:v>1307.6331085534462</c:v>
                </c:pt>
                <c:pt idx="16">
                  <c:v>1315.4039877257947</c:v>
                </c:pt>
                <c:pt idx="17">
                  <c:v>1324.0096365834029</c:v>
                </c:pt>
                <c:pt idx="18">
                  <c:v>1327.414866530773</c:v>
                </c:pt>
                <c:pt idx="19">
                  <c:v>1344.2502965810411</c:v>
                </c:pt>
                <c:pt idx="20">
                  <c:v>1360.5867451674421</c:v>
                </c:pt>
                <c:pt idx="21">
                  <c:v>1294.0649434698842</c:v>
                </c:pt>
                <c:pt idx="22">
                  <c:v>1306.3587604865097</c:v>
                </c:pt>
                <c:pt idx="23">
                  <c:v>1319.1265048356349</c:v>
                </c:pt>
                <c:pt idx="24">
                  <c:v>1331.4249291674553</c:v>
                </c:pt>
                <c:pt idx="25">
                  <c:v>1346.4875883598111</c:v>
                </c:pt>
                <c:pt idx="26">
                  <c:v>1362.1097159070509</c:v>
                </c:pt>
                <c:pt idx="27">
                  <c:v>1380.7514911523103</c:v>
                </c:pt>
                <c:pt idx="28">
                  <c:v>1406.0710000773774</c:v>
                </c:pt>
                <c:pt idx="29">
                  <c:v>1446.1270477939195</c:v>
                </c:pt>
                <c:pt idx="30">
                  <c:v>1391.333678888079</c:v>
                </c:pt>
              </c:numCache>
            </c:numRef>
          </c:val>
          <c:extLst>
            <c:ext xmlns:c16="http://schemas.microsoft.com/office/drawing/2014/chart" uri="{C3380CC4-5D6E-409C-BE32-E72D297353CC}">
              <c16:uniqueId val="{00000002-D5C7-43BE-AC24-A6303DDDCCA1}"/>
            </c:ext>
          </c:extLst>
        </c:ser>
        <c:ser>
          <c:idx val="3"/>
          <c:order val="3"/>
          <c:tx>
            <c:strRef>
              <c:f>Summary!$D$91</c:f>
              <c:strCache>
                <c:ptCount val="1"/>
                <c:pt idx="0">
                  <c:v>Food processing</c:v>
                </c:pt>
              </c:strCache>
            </c:strRef>
          </c:tx>
          <c:spPr>
            <a:solidFill>
              <a:schemeClr val="accent4"/>
            </a:solidFill>
            <a:ln>
              <a:noFill/>
            </a:ln>
            <a:effectLst/>
          </c:spPr>
          <c:invertIfNegative val="0"/>
          <c:cat>
            <c:numRef>
              <c:f>Summary!$E$87:$AI$87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Summary!$E$91:$AI$91</c:f>
              <c:numCache>
                <c:formatCode>#,##0_ ;\-#,##0\ </c:formatCode>
                <c:ptCount val="31"/>
                <c:pt idx="1">
                  <c:v>39.622757416842092</c:v>
                </c:pt>
                <c:pt idx="2">
                  <c:v>42.856222774963641</c:v>
                </c:pt>
                <c:pt idx="3">
                  <c:v>40.374665230299499</c:v>
                </c:pt>
                <c:pt idx="4">
                  <c:v>61.245939120964216</c:v>
                </c:pt>
                <c:pt idx="5">
                  <c:v>56.744433775319479</c:v>
                </c:pt>
                <c:pt idx="6">
                  <c:v>71.626060635084457</c:v>
                </c:pt>
                <c:pt idx="7">
                  <c:v>68.294260253092759</c:v>
                </c:pt>
                <c:pt idx="8">
                  <c:v>80.059804394400544</c:v>
                </c:pt>
                <c:pt idx="9">
                  <c:v>84.719754732364976</c:v>
                </c:pt>
                <c:pt idx="10">
                  <c:v>117.46002905430687</c:v>
                </c:pt>
                <c:pt idx="11">
                  <c:v>87.303526480363146</c:v>
                </c:pt>
                <c:pt idx="12">
                  <c:v>95.719281042000262</c:v>
                </c:pt>
                <c:pt idx="13">
                  <c:v>93.982884502708544</c:v>
                </c:pt>
                <c:pt idx="14">
                  <c:v>87.499890529114268</c:v>
                </c:pt>
                <c:pt idx="15">
                  <c:v>63.180001164118281</c:v>
                </c:pt>
                <c:pt idx="16">
                  <c:v>61.38787523818641</c:v>
                </c:pt>
                <c:pt idx="17">
                  <c:v>58.891826149254314</c:v>
                </c:pt>
                <c:pt idx="18">
                  <c:v>82.852445096591694</c:v>
                </c:pt>
                <c:pt idx="19">
                  <c:v>104.04194393602916</c:v>
                </c:pt>
                <c:pt idx="20">
                  <c:v>125.98173261153283</c:v>
                </c:pt>
                <c:pt idx="21">
                  <c:v>93.00076100196668</c:v>
                </c:pt>
                <c:pt idx="22">
                  <c:v>74.278177270739903</c:v>
                </c:pt>
                <c:pt idx="23">
                  <c:v>71.796589033860059</c:v>
                </c:pt>
                <c:pt idx="24">
                  <c:v>73.599993554496592</c:v>
                </c:pt>
                <c:pt idx="25">
                  <c:v>98.701125193539511</c:v>
                </c:pt>
                <c:pt idx="26">
                  <c:v>95.917488325846406</c:v>
                </c:pt>
                <c:pt idx="27">
                  <c:v>65.052047635079944</c:v>
                </c:pt>
                <c:pt idx="28">
                  <c:v>61.635541820442384</c:v>
                </c:pt>
                <c:pt idx="29">
                  <c:v>12.965163459908702</c:v>
                </c:pt>
                <c:pt idx="30">
                  <c:v>7.017117999962406</c:v>
                </c:pt>
              </c:numCache>
            </c:numRef>
          </c:val>
          <c:extLst>
            <c:ext xmlns:c16="http://schemas.microsoft.com/office/drawing/2014/chart" uri="{C3380CC4-5D6E-409C-BE32-E72D297353CC}">
              <c16:uniqueId val="{00000003-D5C7-43BE-AC24-A6303DDDCCA1}"/>
            </c:ext>
          </c:extLst>
        </c:ser>
        <c:ser>
          <c:idx val="4"/>
          <c:order val="4"/>
          <c:tx>
            <c:strRef>
              <c:f>Summary!$D$92</c:f>
              <c:strCache>
                <c:ptCount val="1"/>
                <c:pt idx="0">
                  <c:v>Native afforestation</c:v>
                </c:pt>
              </c:strCache>
            </c:strRef>
          </c:tx>
          <c:spPr>
            <a:solidFill>
              <a:schemeClr val="accent3"/>
            </a:solidFill>
            <a:ln>
              <a:noFill/>
            </a:ln>
            <a:effectLst/>
          </c:spPr>
          <c:invertIfNegative val="0"/>
          <c:cat>
            <c:numRef>
              <c:f>Summary!$E$87:$AI$87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Summary!$E$92:$AI$92</c:f>
              <c:numCache>
                <c:formatCode>#,##0_ ;\-#,##0\ </c:formatCode>
                <c:ptCount val="31"/>
                <c:pt idx="1">
                  <c:v>276.10303560706961</c:v>
                </c:pt>
                <c:pt idx="2">
                  <c:v>290.01112475491215</c:v>
                </c:pt>
                <c:pt idx="3">
                  <c:v>324.01266644881099</c:v>
                </c:pt>
                <c:pt idx="4">
                  <c:v>358.01420814270983</c:v>
                </c:pt>
                <c:pt idx="5">
                  <c:v>392.01574983660805</c:v>
                </c:pt>
                <c:pt idx="6">
                  <c:v>426.01729153050695</c:v>
                </c:pt>
                <c:pt idx="7">
                  <c:v>460.01883322440511</c:v>
                </c:pt>
                <c:pt idx="8">
                  <c:v>494.02037491830396</c:v>
                </c:pt>
                <c:pt idx="9">
                  <c:v>528.02191661220297</c:v>
                </c:pt>
                <c:pt idx="10">
                  <c:v>562.02345830609977</c:v>
                </c:pt>
                <c:pt idx="11">
                  <c:v>596.02499999999998</c:v>
                </c:pt>
                <c:pt idx="12">
                  <c:v>596.02500000000146</c:v>
                </c:pt>
                <c:pt idx="13">
                  <c:v>596.02499999999861</c:v>
                </c:pt>
                <c:pt idx="14">
                  <c:v>596.02499999999998</c:v>
                </c:pt>
                <c:pt idx="15">
                  <c:v>596.02500000000146</c:v>
                </c:pt>
                <c:pt idx="16">
                  <c:v>596.02499999999998</c:v>
                </c:pt>
                <c:pt idx="17">
                  <c:v>596.02500000000146</c:v>
                </c:pt>
                <c:pt idx="18">
                  <c:v>596.02499999999998</c:v>
                </c:pt>
                <c:pt idx="19">
                  <c:v>596.02500000000146</c:v>
                </c:pt>
                <c:pt idx="20">
                  <c:v>596.02500000000146</c:v>
                </c:pt>
                <c:pt idx="21">
                  <c:v>596.02499999999998</c:v>
                </c:pt>
                <c:pt idx="22">
                  <c:v>596.02499999999998</c:v>
                </c:pt>
                <c:pt idx="23">
                  <c:v>596.02499999999998</c:v>
                </c:pt>
                <c:pt idx="24">
                  <c:v>596.02499999999998</c:v>
                </c:pt>
                <c:pt idx="25">
                  <c:v>596.02499999999998</c:v>
                </c:pt>
                <c:pt idx="26">
                  <c:v>596.02499999999998</c:v>
                </c:pt>
                <c:pt idx="27">
                  <c:v>596.02499999999725</c:v>
                </c:pt>
                <c:pt idx="28">
                  <c:v>596.02499999999998</c:v>
                </c:pt>
                <c:pt idx="29">
                  <c:v>596.02499999999998</c:v>
                </c:pt>
                <c:pt idx="30">
                  <c:v>596.02499999999725</c:v>
                </c:pt>
              </c:numCache>
            </c:numRef>
          </c:val>
          <c:extLst>
            <c:ext xmlns:c16="http://schemas.microsoft.com/office/drawing/2014/chart" uri="{C3380CC4-5D6E-409C-BE32-E72D297353CC}">
              <c16:uniqueId val="{00000005-D5C7-43BE-AC24-A6303DDDCCA1}"/>
            </c:ext>
          </c:extLst>
        </c:ser>
        <c:dLbls>
          <c:showLegendKey val="0"/>
          <c:showVal val="0"/>
          <c:showCatName val="0"/>
          <c:showSerName val="0"/>
          <c:showPercent val="0"/>
          <c:showBubbleSize val="0"/>
        </c:dLbls>
        <c:gapWidth val="50"/>
        <c:overlap val="100"/>
        <c:axId val="872764335"/>
        <c:axId val="394099711"/>
      </c:barChart>
      <c:catAx>
        <c:axId val="872764335"/>
        <c:scaling>
          <c:orientation val="minMax"/>
        </c:scaling>
        <c:delete val="0"/>
        <c:axPos val="b"/>
        <c:numFmt formatCode="General" sourceLinked="1"/>
        <c:majorTickMark val="out"/>
        <c:minorTickMark val="none"/>
        <c:tickLblPos val="low"/>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4099711"/>
        <c:crosses val="autoZero"/>
        <c:auto val="1"/>
        <c:lblAlgn val="ctr"/>
        <c:lblOffset val="100"/>
        <c:tickLblSkip val="5"/>
        <c:noMultiLvlLbl val="0"/>
      </c:catAx>
      <c:valAx>
        <c:axId val="394099711"/>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strRef>
              <c:f>Summary!$A$4</c:f>
              <c:strCache>
                <c:ptCount val="1"/>
                <c:pt idx="0">
                  <c:v>Estimated in-year CAPEX ($m, real 2020)</c:v>
                </c:pt>
              </c:strCache>
            </c:strRef>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727643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255845</xdr:colOff>
      <xdr:row>133</xdr:row>
      <xdr:rowOff>18432</xdr:rowOff>
    </xdr:from>
    <xdr:to>
      <xdr:col>17</xdr:col>
      <xdr:colOff>558244</xdr:colOff>
      <xdr:row>148</xdr:row>
      <xdr:rowOff>40932</xdr:rowOff>
    </xdr:to>
    <xdr:graphicFrame macro="">
      <xdr:nvGraphicFramePr>
        <xdr:cNvPr id="4" name="Chart 3">
          <a:extLst>
            <a:ext uri="{FF2B5EF4-FFF2-40B4-BE49-F238E27FC236}">
              <a16:creationId xmlns:a16="http://schemas.microsoft.com/office/drawing/2014/main" id="{994D6D64-54DA-4601-B636-26156E20E5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136069</xdr:colOff>
      <xdr:row>159</xdr:row>
      <xdr:rowOff>8165</xdr:rowOff>
    </xdr:from>
    <xdr:to>
      <xdr:col>14</xdr:col>
      <xdr:colOff>520069</xdr:colOff>
      <xdr:row>179</xdr:row>
      <xdr:rowOff>158165</xdr:rowOff>
    </xdr:to>
    <xdr:graphicFrame macro="">
      <xdr:nvGraphicFramePr>
        <xdr:cNvPr id="15" name="Chart 14">
          <a:extLst>
            <a:ext uri="{FF2B5EF4-FFF2-40B4-BE49-F238E27FC236}">
              <a16:creationId xmlns:a16="http://schemas.microsoft.com/office/drawing/2014/main" id="{E882C040-493B-449B-B2EC-DAAD6C03E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561604</xdr:colOff>
      <xdr:row>133</xdr:row>
      <xdr:rowOff>18432</xdr:rowOff>
    </xdr:from>
    <xdr:to>
      <xdr:col>24</xdr:col>
      <xdr:colOff>254405</xdr:colOff>
      <xdr:row>148</xdr:row>
      <xdr:rowOff>40932</xdr:rowOff>
    </xdr:to>
    <xdr:graphicFrame macro="">
      <xdr:nvGraphicFramePr>
        <xdr:cNvPr id="16" name="Chart 15">
          <a:extLst>
            <a:ext uri="{FF2B5EF4-FFF2-40B4-BE49-F238E27FC236}">
              <a16:creationId xmlns:a16="http://schemas.microsoft.com/office/drawing/2014/main" id="{A95D4249-9FB1-463A-A6AB-D148CD807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256805</xdr:colOff>
      <xdr:row>133</xdr:row>
      <xdr:rowOff>18432</xdr:rowOff>
    </xdr:from>
    <xdr:to>
      <xdr:col>30</xdr:col>
      <xdr:colOff>559205</xdr:colOff>
      <xdr:row>148</xdr:row>
      <xdr:rowOff>40932</xdr:rowOff>
    </xdr:to>
    <xdr:graphicFrame macro="">
      <xdr:nvGraphicFramePr>
        <xdr:cNvPr id="17" name="Chart 16">
          <a:extLst>
            <a:ext uri="{FF2B5EF4-FFF2-40B4-BE49-F238E27FC236}">
              <a16:creationId xmlns:a16="http://schemas.microsoft.com/office/drawing/2014/main" id="{A3E4FFEE-5A75-4828-98EF-4C39033FE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560244</xdr:colOff>
      <xdr:row>133</xdr:row>
      <xdr:rowOff>18432</xdr:rowOff>
    </xdr:from>
    <xdr:to>
      <xdr:col>37</xdr:col>
      <xdr:colOff>253043</xdr:colOff>
      <xdr:row>148</xdr:row>
      <xdr:rowOff>40932</xdr:rowOff>
    </xdr:to>
    <xdr:graphicFrame macro="">
      <xdr:nvGraphicFramePr>
        <xdr:cNvPr id="18" name="Chart 17">
          <a:extLst>
            <a:ext uri="{FF2B5EF4-FFF2-40B4-BE49-F238E27FC236}">
              <a16:creationId xmlns:a16="http://schemas.microsoft.com/office/drawing/2014/main" id="{602347E8-E83C-4D13-82C2-32B800D70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446809</xdr:colOff>
      <xdr:row>133</xdr:row>
      <xdr:rowOff>18432</xdr:rowOff>
    </xdr:from>
    <xdr:to>
      <xdr:col>11</xdr:col>
      <xdr:colOff>171648</xdr:colOff>
      <xdr:row>148</xdr:row>
      <xdr:rowOff>40932</xdr:rowOff>
    </xdr:to>
    <xdr:graphicFrame macro="">
      <xdr:nvGraphicFramePr>
        <xdr:cNvPr id="19" name="Chart 18">
          <a:extLst>
            <a:ext uri="{FF2B5EF4-FFF2-40B4-BE49-F238E27FC236}">
              <a16:creationId xmlns:a16="http://schemas.microsoft.com/office/drawing/2014/main" id="{C9B69DBC-373F-4FCC-9768-9DA002724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219075</xdr:colOff>
      <xdr:row>36</xdr:row>
      <xdr:rowOff>57150</xdr:rowOff>
    </xdr:from>
    <xdr:to>
      <xdr:col>14</xdr:col>
      <xdr:colOff>603075</xdr:colOff>
      <xdr:row>57</xdr:row>
      <xdr:rowOff>16650</xdr:rowOff>
    </xdr:to>
    <xdr:graphicFrame macro="">
      <xdr:nvGraphicFramePr>
        <xdr:cNvPr id="20" name="Chart 19">
          <a:extLst>
            <a:ext uri="{FF2B5EF4-FFF2-40B4-BE49-F238E27FC236}">
              <a16:creationId xmlns:a16="http://schemas.microsoft.com/office/drawing/2014/main" id="{39231511-F4FC-475F-9AD3-47C33237D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28575</xdr:colOff>
      <xdr:row>94</xdr:row>
      <xdr:rowOff>76200</xdr:rowOff>
    </xdr:from>
    <xdr:to>
      <xdr:col>15</xdr:col>
      <xdr:colOff>412575</xdr:colOff>
      <xdr:row>115</xdr:row>
      <xdr:rowOff>35700</xdr:rowOff>
    </xdr:to>
    <xdr:graphicFrame macro="">
      <xdr:nvGraphicFramePr>
        <xdr:cNvPr id="21" name="Chart 20">
          <a:extLst>
            <a:ext uri="{FF2B5EF4-FFF2-40B4-BE49-F238E27FC236}">
              <a16:creationId xmlns:a16="http://schemas.microsoft.com/office/drawing/2014/main" id="{77BE066F-F224-4FDF-8321-00489EA8D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CC" id="{048331AA-63F5-4B83-8C18-0529EF149EB0}" userId="CCC" providerId="None"/>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CC theme">
  <a:themeElements>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lipFill dpi="0" rotWithShape="0">
          <a:blip xmlns:r="http://schemas.openxmlformats.org/officeDocument/2006/relationships" r:embed="rId1"/>
          <a:srcRect/>
          <a:stretch>
            <a:fillRect l="-413" t="-1" r="-413" b="-1"/>
          </a:stretch>
        </a:blip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CCC theme" id="{FAAF4E91-EE7F-40C5-9391-D1B130A6B8A0}" vid="{369DA7DE-E5E1-4534-908D-CAAF70E07E61}"/>
    </a:ext>
  </a:extLst>
</a:theme>
</file>

<file path=xl/theme/themeOverride1.xml><?xml version="1.0" encoding="utf-8"?>
<a:themeOverride xmlns:a="http://schemas.openxmlformats.org/drawingml/2006/main">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B28" dT="2022-10-04T03:54:49.77" personId="{048331AA-63F5-4B83-8C18-0529EF149EB0}" id="{8F6B502A-6F7E-42B1-B28F-11DE78BE3989}">
    <text>Note we have used the midpoint estimate from the range of possible costs in the 'Native afforestation' sheet. These reflect different mixes of reversion and planting, and a cost range for the latter.</text>
  </threadedComment>
  <threadedComment ref="A59" dT="2022-10-04T03:56:06.27" personId="{048331AA-63F5-4B83-8C18-0529EF149EB0}" id="{421DA789-CA79-494F-8A28-DB47ED81E04D}">
    <text>Note: For the purposes of costing the Demonstration path against the Current Policy Reference, we have used a sensitivity run which:
* Excludes changes in transport demand and mode shift,
* Excludes energy efficiency in buildings and process heat, and
*  Uses the same assumption on decreases in the cost of new renewable generation.
We exclude the transport and energy efficiency measures because we are unable to cost the capital investment implications with confidence.</text>
  </threadedComment>
  <threadedComment ref="B85" dT="2022-10-04T03:54:49.77" personId="{048331AA-63F5-4B83-8C18-0529EF149EB0}" id="{E06C71E6-DDBA-4069-A6F1-4FED3EF02168}">
    <text>Note we have used the midpoint estimate from the range of possible costs in the 'Native afforestation' sheet. These reflect different mixes of reversion and planting, and a cost range for the latter.</text>
  </threadedComment>
  <threadedComment ref="B129" dT="2022-10-04T03:54:49.77" personId="{048331AA-63F5-4B83-8C18-0529EF149EB0}" id="{0799043D-7D56-4B95-A63B-C5E6B70C24E9}">
    <text>Note we have used the midpoint estimate from the range of possible costs in the 'Native afforestation' sheet. These reflect different mixes of reversion and planting, and a cost range for the latter.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2-10-04T03:54:28.07" personId="{048331AA-63F5-4B83-8C18-0529EF149EB0}" id="{604C1111-4B5F-4A79-BB36-FAAAA00AE86C}">
    <text>From Appendix Table 9.2 in supporting evidence Chapter 9</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8D9AC-74C2-42C4-A52D-6ED38D95ECDB}">
  <dimension ref="A1:AI158"/>
  <sheetViews>
    <sheetView tabSelected="1" zoomScaleNormal="100" workbookViewId="0">
      <pane xSplit="4" ySplit="1" topLeftCell="E2" activePane="bottomRight" state="frozen"/>
      <selection pane="topRight" activeCell="E1" sqref="E1"/>
      <selection pane="bottomLeft" activeCell="A2" sqref="A2"/>
      <selection pane="bottomRight" activeCell="B129" sqref="B129"/>
    </sheetView>
  </sheetViews>
  <sheetFormatPr defaultRowHeight="15" x14ac:dyDescent="0.25"/>
  <cols>
    <col min="2" max="2" width="16.85546875" customWidth="1"/>
    <col min="3" max="3" width="14.42578125" bestFit="1" customWidth="1"/>
    <col min="4" max="4" width="56.42578125" bestFit="1" customWidth="1"/>
  </cols>
  <sheetData>
    <row r="1" spans="1:35" x14ac:dyDescent="0.25">
      <c r="A1" s="1"/>
      <c r="E1">
        <v>2020</v>
      </c>
      <c r="F1">
        <v>2021</v>
      </c>
      <c r="G1">
        <v>2022</v>
      </c>
      <c r="H1">
        <v>2023</v>
      </c>
      <c r="I1">
        <v>2024</v>
      </c>
      <c r="J1">
        <v>2025</v>
      </c>
      <c r="K1">
        <v>2026</v>
      </c>
      <c r="L1">
        <v>2027</v>
      </c>
      <c r="M1">
        <v>2028</v>
      </c>
      <c r="N1">
        <v>2029</v>
      </c>
      <c r="O1">
        <v>2030</v>
      </c>
      <c r="P1">
        <v>2031</v>
      </c>
      <c r="Q1">
        <v>2032</v>
      </c>
      <c r="R1">
        <v>2033</v>
      </c>
      <c r="S1">
        <v>2034</v>
      </c>
      <c r="T1">
        <v>2035</v>
      </c>
      <c r="U1">
        <v>2036</v>
      </c>
      <c r="V1">
        <v>2037</v>
      </c>
      <c r="W1">
        <v>2038</v>
      </c>
      <c r="X1">
        <v>2039</v>
      </c>
      <c r="Y1">
        <v>2040</v>
      </c>
      <c r="Z1">
        <v>2041</v>
      </c>
      <c r="AA1">
        <v>2042</v>
      </c>
      <c r="AB1">
        <v>2043</v>
      </c>
      <c r="AC1">
        <v>2044</v>
      </c>
      <c r="AD1">
        <v>2045</v>
      </c>
      <c r="AE1">
        <v>2046</v>
      </c>
      <c r="AF1">
        <v>2047</v>
      </c>
      <c r="AG1">
        <v>2048</v>
      </c>
      <c r="AH1">
        <v>2049</v>
      </c>
      <c r="AI1">
        <v>2050</v>
      </c>
    </row>
    <row r="2" spans="1:35" s="8" customFormat="1" x14ac:dyDescent="0.25">
      <c r="A2" s="7" t="s">
        <v>24</v>
      </c>
    </row>
    <row r="3" spans="1:35" s="10" customFormat="1" x14ac:dyDescent="0.25">
      <c r="A3" s="9"/>
    </row>
    <row r="4" spans="1:35" x14ac:dyDescent="0.25">
      <c r="A4" s="1" t="s">
        <v>25</v>
      </c>
    </row>
    <row r="5" spans="1:35" x14ac:dyDescent="0.25">
      <c r="B5" s="12" t="s">
        <v>3</v>
      </c>
      <c r="C5" t="s">
        <v>4</v>
      </c>
      <c r="D5" t="s">
        <v>26</v>
      </c>
      <c r="E5" s="2">
        <v>7975.4704469185963</v>
      </c>
      <c r="F5" s="2">
        <v>8240.8335196200042</v>
      </c>
      <c r="G5" s="2">
        <v>8506.8150304472474</v>
      </c>
      <c r="H5" s="2">
        <v>8805.7311009927853</v>
      </c>
      <c r="I5" s="2">
        <v>8674.0924244311482</v>
      </c>
      <c r="J5" s="2">
        <v>8856.7359354331347</v>
      </c>
      <c r="K5" s="2">
        <v>8854.2587048345758</v>
      </c>
      <c r="L5" s="2">
        <v>8856.7123252715355</v>
      </c>
      <c r="M5" s="2">
        <v>8611.6604874866607</v>
      </c>
      <c r="N5" s="2">
        <v>8340.5661283373611</v>
      </c>
      <c r="O5" s="2">
        <v>8307.9804692866182</v>
      </c>
      <c r="P5" s="2">
        <v>8237.0804759091588</v>
      </c>
      <c r="Q5" s="2">
        <v>8163.7971948341656</v>
      </c>
      <c r="R5" s="2">
        <v>7854.4875285714643</v>
      </c>
      <c r="S5" s="2">
        <v>7522.2132762149686</v>
      </c>
      <c r="T5" s="2">
        <v>7396.1872493255414</v>
      </c>
      <c r="U5" s="2">
        <v>7287.102507899569</v>
      </c>
      <c r="V5" s="2">
        <v>7170.1717665997548</v>
      </c>
      <c r="W5" s="2">
        <v>7031.6340635668321</v>
      </c>
      <c r="X5" s="2">
        <v>6922.171357487744</v>
      </c>
      <c r="Y5" s="2">
        <v>6846.0183753111596</v>
      </c>
      <c r="Z5" s="2">
        <v>6735.3528231141372</v>
      </c>
      <c r="AA5" s="2">
        <v>6625.5552273835337</v>
      </c>
      <c r="AB5" s="2">
        <v>6503.7070942705695</v>
      </c>
      <c r="AC5" s="2">
        <v>6392.4704011880376</v>
      </c>
      <c r="AD5" s="2">
        <v>6273.2173611674771</v>
      </c>
      <c r="AE5" s="2">
        <v>6146.8397126743821</v>
      </c>
      <c r="AF5" s="2">
        <v>6014.3639157134603</v>
      </c>
      <c r="AG5" s="2">
        <v>5854.7193496002128</v>
      </c>
      <c r="AH5" s="2">
        <v>5704.698305347486</v>
      </c>
      <c r="AI5" s="2">
        <v>5596.2354560471977</v>
      </c>
    </row>
    <row r="6" spans="1:35" x14ac:dyDescent="0.25">
      <c r="B6" s="12"/>
      <c r="D6" t="s">
        <v>27</v>
      </c>
      <c r="E6" s="2"/>
      <c r="F6" s="2">
        <v>5.4071763015754533</v>
      </c>
      <c r="G6" s="2">
        <v>6.9848319059637038</v>
      </c>
      <c r="H6" s="2">
        <v>7.6367908049249928</v>
      </c>
      <c r="I6" s="2">
        <v>9.1839097887754839</v>
      </c>
      <c r="J6" s="2">
        <v>11.459130368739658</v>
      </c>
      <c r="K6" s="2">
        <v>13.501686850678349</v>
      </c>
      <c r="L6" s="2">
        <v>17.57976717377716</v>
      </c>
      <c r="M6" s="2">
        <v>20.71679958875151</v>
      </c>
      <c r="N6" s="2">
        <v>20.836361848405105</v>
      </c>
      <c r="O6" s="2">
        <v>23.762911980267692</v>
      </c>
      <c r="P6" s="2">
        <v>29.881704858904147</v>
      </c>
      <c r="Q6" s="2">
        <v>33.800426431622391</v>
      </c>
      <c r="R6" s="2">
        <v>32.891446315967535</v>
      </c>
      <c r="S6" s="2">
        <v>41.788952354478646</v>
      </c>
      <c r="T6" s="2">
        <v>44.514277460286827</v>
      </c>
      <c r="U6" s="2">
        <v>49.149432180724688</v>
      </c>
      <c r="V6" s="2">
        <v>60.931889192007368</v>
      </c>
      <c r="W6" s="2">
        <v>66.758232749816713</v>
      </c>
      <c r="X6" s="2">
        <v>64.566584150303143</v>
      </c>
      <c r="Y6" s="2">
        <v>68.884295970875641</v>
      </c>
      <c r="Z6" s="2">
        <v>72.608141109896579</v>
      </c>
      <c r="AA6" s="2">
        <v>61.879524475940627</v>
      </c>
      <c r="AB6" s="2">
        <v>73.451791493697954</v>
      </c>
      <c r="AC6" s="2">
        <v>71.126065786372152</v>
      </c>
      <c r="AD6" s="2">
        <v>84.658727091681826</v>
      </c>
      <c r="AE6" s="2">
        <v>76.022972195432104</v>
      </c>
      <c r="AF6" s="2">
        <v>87.500879810735256</v>
      </c>
      <c r="AG6" s="2">
        <v>84.577605774346651</v>
      </c>
      <c r="AH6" s="2">
        <v>90.457344738823309</v>
      </c>
      <c r="AI6" s="2">
        <v>81.611827589619963</v>
      </c>
    </row>
    <row r="7" spans="1:35" x14ac:dyDescent="0.25">
      <c r="B7" s="12"/>
      <c r="D7" t="s">
        <v>5</v>
      </c>
      <c r="E7" s="2"/>
      <c r="F7" s="2">
        <f>SUM(F5:F6)</f>
        <v>8246.2406959215805</v>
      </c>
      <c r="G7" s="2">
        <f t="shared" ref="G7:AI7" si="0">SUM(G5:G6)</f>
        <v>8513.7998623532112</v>
      </c>
      <c r="H7" s="2">
        <f t="shared" si="0"/>
        <v>8813.3678917977104</v>
      </c>
      <c r="I7" s="2">
        <f t="shared" si="0"/>
        <v>8683.2763342199232</v>
      </c>
      <c r="J7" s="2">
        <f t="shared" si="0"/>
        <v>8868.1950658018741</v>
      </c>
      <c r="K7" s="2">
        <f t="shared" si="0"/>
        <v>8867.7603916852549</v>
      </c>
      <c r="L7" s="2">
        <f t="shared" si="0"/>
        <v>8874.2920924453119</v>
      </c>
      <c r="M7" s="2">
        <f t="shared" si="0"/>
        <v>8632.3772870754128</v>
      </c>
      <c r="N7" s="2">
        <f t="shared" si="0"/>
        <v>8361.4024901857665</v>
      </c>
      <c r="O7" s="2">
        <f t="shared" si="0"/>
        <v>8331.743381266886</v>
      </c>
      <c r="P7" s="2">
        <f t="shared" si="0"/>
        <v>8266.9621807680633</v>
      </c>
      <c r="Q7" s="2">
        <f t="shared" si="0"/>
        <v>8197.5976212657879</v>
      </c>
      <c r="R7" s="2">
        <f t="shared" si="0"/>
        <v>7887.3789748874315</v>
      </c>
      <c r="S7" s="2">
        <f t="shared" si="0"/>
        <v>7564.0022285694477</v>
      </c>
      <c r="T7" s="2">
        <f t="shared" si="0"/>
        <v>7440.7015267858278</v>
      </c>
      <c r="U7" s="2">
        <f t="shared" si="0"/>
        <v>7336.2519400802939</v>
      </c>
      <c r="V7" s="2">
        <f t="shared" si="0"/>
        <v>7231.1036557917623</v>
      </c>
      <c r="W7" s="2">
        <f t="shared" si="0"/>
        <v>7098.3922963166488</v>
      </c>
      <c r="X7" s="2">
        <f t="shared" si="0"/>
        <v>6986.7379416380472</v>
      </c>
      <c r="Y7" s="2">
        <f t="shared" si="0"/>
        <v>6914.902671282035</v>
      </c>
      <c r="Z7" s="2">
        <f t="shared" si="0"/>
        <v>6807.9609642240339</v>
      </c>
      <c r="AA7" s="2">
        <f t="shared" si="0"/>
        <v>6687.4347518594741</v>
      </c>
      <c r="AB7" s="2">
        <f t="shared" si="0"/>
        <v>6577.1588857642673</v>
      </c>
      <c r="AC7" s="2">
        <f t="shared" si="0"/>
        <v>6463.5964669744099</v>
      </c>
      <c r="AD7" s="2">
        <f t="shared" si="0"/>
        <v>6357.8760882591587</v>
      </c>
      <c r="AE7" s="2">
        <f t="shared" si="0"/>
        <v>6222.8626848698141</v>
      </c>
      <c r="AF7" s="2">
        <f t="shared" si="0"/>
        <v>6101.8647955241959</v>
      </c>
      <c r="AG7" s="2">
        <f t="shared" si="0"/>
        <v>5939.2969553745597</v>
      </c>
      <c r="AH7" s="2">
        <f t="shared" si="0"/>
        <v>5795.1556500863089</v>
      </c>
      <c r="AI7" s="2">
        <f t="shared" si="0"/>
        <v>5677.8472836368173</v>
      </c>
    </row>
    <row r="8" spans="1:35" x14ac:dyDescent="0.25">
      <c r="B8" s="12"/>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x14ac:dyDescent="0.25">
      <c r="B9" s="12" t="s">
        <v>1</v>
      </c>
      <c r="D9" t="s">
        <v>2</v>
      </c>
      <c r="E9" s="2">
        <v>278.39048824934594</v>
      </c>
      <c r="F9" s="2">
        <v>541.86786132977295</v>
      </c>
      <c r="G9" s="2">
        <v>311.01599247420432</v>
      </c>
      <c r="H9" s="2">
        <v>618.43980609154892</v>
      </c>
      <c r="I9" s="2">
        <v>623.14054860115516</v>
      </c>
      <c r="J9" s="2">
        <v>119.97578008059104</v>
      </c>
      <c r="K9" s="2">
        <v>83.786638525754512</v>
      </c>
      <c r="L9" s="2">
        <v>88.541140315741387</v>
      </c>
      <c r="M9" s="2">
        <v>72.225776318221577</v>
      </c>
      <c r="N9" s="2">
        <v>193.78362174935967</v>
      </c>
      <c r="O9" s="2">
        <v>217.21232262764809</v>
      </c>
      <c r="P9" s="2">
        <v>79.061997636136226</v>
      </c>
      <c r="Q9" s="2">
        <v>464.48406770379444</v>
      </c>
      <c r="R9" s="2">
        <v>357.09610437264814</v>
      </c>
      <c r="S9" s="2">
        <v>514.93364288438238</v>
      </c>
      <c r="T9" s="2">
        <v>398.8208263658737</v>
      </c>
      <c r="U9" s="2">
        <v>524.3529329052642</v>
      </c>
      <c r="V9" s="2">
        <v>435.03573915542154</v>
      </c>
      <c r="W9" s="2">
        <v>402.62856901297857</v>
      </c>
      <c r="X9" s="2">
        <v>555.70641417263687</v>
      </c>
      <c r="Y9" s="2">
        <v>577.53950104670662</v>
      </c>
      <c r="Z9" s="2">
        <v>488.22072459294878</v>
      </c>
      <c r="AA9" s="2">
        <v>731.54200668273256</v>
      </c>
      <c r="AB9" s="2">
        <v>367.92621455932181</v>
      </c>
      <c r="AC9" s="2">
        <v>482.99854964957837</v>
      </c>
      <c r="AD9" s="2">
        <v>503.49332565651775</v>
      </c>
      <c r="AE9" s="2">
        <v>779.40303689604787</v>
      </c>
      <c r="AF9" s="2">
        <v>752.14092956048546</v>
      </c>
      <c r="AG9" s="2">
        <v>682.67070846750471</v>
      </c>
      <c r="AH9" s="2">
        <v>686.80243468311664</v>
      </c>
      <c r="AI9" s="2">
        <v>771.9471873644859</v>
      </c>
    </row>
    <row r="10" spans="1:35" x14ac:dyDescent="0.25">
      <c r="B10" s="12"/>
    </row>
    <row r="11" spans="1:35" x14ac:dyDescent="0.25">
      <c r="B11" s="12" t="s">
        <v>6</v>
      </c>
      <c r="C11" t="s">
        <v>7</v>
      </c>
      <c r="D11" t="s">
        <v>8</v>
      </c>
      <c r="F11" s="2">
        <v>239.37998722859939</v>
      </c>
      <c r="G11" s="2">
        <v>231.79502554720275</v>
      </c>
      <c r="H11" s="2">
        <v>258.42395473128687</v>
      </c>
      <c r="I11" s="2">
        <v>283.26301138743179</v>
      </c>
      <c r="J11" s="2">
        <v>293.68222239474602</v>
      </c>
      <c r="K11" s="2">
        <v>287.00788718611068</v>
      </c>
      <c r="L11" s="2">
        <v>280.01490225121239</v>
      </c>
      <c r="M11" s="2">
        <v>272.59479818350019</v>
      </c>
      <c r="N11" s="2">
        <v>264.50220919059637</v>
      </c>
      <c r="O11" s="2">
        <v>256.49023478084058</v>
      </c>
      <c r="P11" s="2">
        <v>248.12349542277568</v>
      </c>
      <c r="Q11" s="2">
        <v>239.61729017242857</v>
      </c>
      <c r="R11" s="2">
        <v>231.42324806462065</v>
      </c>
      <c r="S11" s="2">
        <v>222.91369235329637</v>
      </c>
      <c r="T11" s="2">
        <v>215.97446538527339</v>
      </c>
      <c r="U11" s="2">
        <v>212.38061808115012</v>
      </c>
      <c r="V11" s="2">
        <v>210.08164239407961</v>
      </c>
      <c r="W11" s="2">
        <v>207.80261399189928</v>
      </c>
      <c r="X11" s="2">
        <v>206.10603874519231</v>
      </c>
      <c r="Y11" s="2">
        <v>204.37738474818812</v>
      </c>
      <c r="Z11" s="2">
        <v>202.16819283983307</v>
      </c>
      <c r="AA11" s="2">
        <v>200.22351818507406</v>
      </c>
      <c r="AB11" s="2">
        <v>198.30761145989396</v>
      </c>
      <c r="AC11" s="2">
        <v>196.27820962833928</v>
      </c>
      <c r="AD11" s="2">
        <v>194.31859688581363</v>
      </c>
      <c r="AE11" s="2">
        <v>192.34440414463552</v>
      </c>
      <c r="AF11" s="2">
        <v>190.52405512983563</v>
      </c>
      <c r="AG11" s="2">
        <v>189.1978418635548</v>
      </c>
      <c r="AH11" s="2">
        <v>187.55294343507725</v>
      </c>
      <c r="AI11" s="2">
        <v>185.57834659595568</v>
      </c>
    </row>
    <row r="12" spans="1:35" x14ac:dyDescent="0.25">
      <c r="B12" s="12"/>
      <c r="D12" t="s">
        <v>9</v>
      </c>
      <c r="F12" s="2">
        <v>329.87296781651258</v>
      </c>
      <c r="G12" s="2">
        <v>367.19875423694464</v>
      </c>
      <c r="H12" s="2">
        <v>391.83902686681728</v>
      </c>
      <c r="I12" s="2">
        <v>418.82866931503986</v>
      </c>
      <c r="J12" s="2">
        <v>436.4041156543617</v>
      </c>
      <c r="K12" s="2">
        <v>456.9229315292647</v>
      </c>
      <c r="L12" s="2">
        <v>491.50420877824365</v>
      </c>
      <c r="M12" s="2">
        <v>509.50314448852129</v>
      </c>
      <c r="N12" s="2">
        <v>531.7086581131374</v>
      </c>
      <c r="O12" s="2">
        <v>553.90260660081469</v>
      </c>
      <c r="P12" s="2">
        <v>576.54233218559773</v>
      </c>
      <c r="Q12" s="2">
        <v>585.58278438411787</v>
      </c>
      <c r="R12" s="2">
        <v>598.93942293950408</v>
      </c>
      <c r="S12" s="2">
        <v>604.02487781117111</v>
      </c>
      <c r="T12" s="2">
        <v>608.28710914471901</v>
      </c>
      <c r="U12" s="2">
        <v>613.54191746786501</v>
      </c>
      <c r="V12" s="2">
        <v>616.86010939531002</v>
      </c>
      <c r="W12" s="2">
        <v>622.72084322751641</v>
      </c>
      <c r="X12" s="2">
        <v>625.891201770772</v>
      </c>
      <c r="Y12" s="2">
        <v>638.0066246853803</v>
      </c>
      <c r="Z12" s="2">
        <v>658.54113139582319</v>
      </c>
      <c r="AA12" s="2">
        <v>664.51896075801005</v>
      </c>
      <c r="AB12" s="2">
        <v>664.68528331909692</v>
      </c>
      <c r="AC12" s="2">
        <v>669.05930522474864</v>
      </c>
      <c r="AD12" s="2">
        <v>674.73104779963887</v>
      </c>
      <c r="AE12" s="2">
        <v>683.47883662023628</v>
      </c>
      <c r="AF12" s="2">
        <v>687.30587236972053</v>
      </c>
      <c r="AG12" s="2">
        <v>694.32313704478679</v>
      </c>
      <c r="AH12" s="2">
        <v>701.83331102105944</v>
      </c>
      <c r="AI12" s="2">
        <v>706.84898838703486</v>
      </c>
    </row>
    <row r="13" spans="1:35" x14ac:dyDescent="0.25">
      <c r="B13" s="12"/>
      <c r="D13" t="s">
        <v>10</v>
      </c>
      <c r="F13" s="2">
        <v>96.070722116412711</v>
      </c>
      <c r="G13" s="2">
        <v>71.291590492581975</v>
      </c>
      <c r="H13" s="2">
        <v>70.022700778220312</v>
      </c>
      <c r="I13" s="2">
        <v>67.262167715946845</v>
      </c>
      <c r="J13" s="2">
        <v>71.02434139377776</v>
      </c>
      <c r="K13" s="2">
        <v>95.904042097695026</v>
      </c>
      <c r="L13" s="2">
        <v>89.11969495429841</v>
      </c>
      <c r="M13" s="2">
        <v>84.516767001979247</v>
      </c>
      <c r="N13" s="2">
        <v>80.616941178124762</v>
      </c>
      <c r="O13" s="2">
        <v>81.549749208984622</v>
      </c>
      <c r="P13" s="2">
        <v>78.594420327426818</v>
      </c>
      <c r="Q13" s="2">
        <v>75.477120484672454</v>
      </c>
      <c r="R13" s="2">
        <v>74.045815278619031</v>
      </c>
      <c r="S13" s="2">
        <v>73.532524828302627</v>
      </c>
      <c r="T13" s="2">
        <v>72.524957073461565</v>
      </c>
      <c r="U13" s="2">
        <v>71.067124327676424</v>
      </c>
      <c r="V13" s="2">
        <v>69.884038330954411</v>
      </c>
      <c r="W13" s="2">
        <v>68.855377508372939</v>
      </c>
      <c r="X13" s="2">
        <v>67.744600673517851</v>
      </c>
      <c r="Y13" s="2">
        <v>66.602168181927965</v>
      </c>
      <c r="Z13" s="2">
        <v>8.4109711214321639</v>
      </c>
      <c r="AA13" s="2">
        <v>7.1763779119505413</v>
      </c>
      <c r="AB13" s="2">
        <v>12.508899346379394</v>
      </c>
      <c r="AC13" s="2">
        <v>12.161294533141426</v>
      </c>
      <c r="AD13" s="2">
        <v>11.339328320238137</v>
      </c>
      <c r="AE13" s="2">
        <v>10.631557735953228</v>
      </c>
      <c r="AF13" s="2">
        <v>10.185639643666875</v>
      </c>
      <c r="AG13" s="2">
        <v>9.7166351913775646</v>
      </c>
      <c r="AH13" s="2">
        <v>9.1113653719273326</v>
      </c>
      <c r="AI13" s="2">
        <v>10.632655978745802</v>
      </c>
    </row>
    <row r="14" spans="1:35" x14ac:dyDescent="0.25">
      <c r="B14" s="12"/>
      <c r="D14" t="s">
        <v>11</v>
      </c>
      <c r="F14" s="2">
        <v>8.1640324990868756</v>
      </c>
      <c r="G14" s="2">
        <v>2.8617673644679282</v>
      </c>
      <c r="H14" s="2">
        <v>3.1740338662874632</v>
      </c>
      <c r="I14" s="2">
        <v>3.1290253454367107</v>
      </c>
      <c r="J14" s="2">
        <v>5.2035359762587046</v>
      </c>
      <c r="K14" s="2">
        <v>9.960433914339621</v>
      </c>
      <c r="L14" s="2">
        <v>9.5415338496538418</v>
      </c>
      <c r="M14" s="2">
        <v>8.4476374359267119</v>
      </c>
      <c r="N14" s="2">
        <v>7.361158049243004</v>
      </c>
      <c r="O14" s="2">
        <v>7.7369072937899439</v>
      </c>
      <c r="P14" s="2">
        <v>6.8991734532575331</v>
      </c>
      <c r="Q14" s="2">
        <v>6.0330311699120633</v>
      </c>
      <c r="R14" s="2">
        <v>5.6898784111416028</v>
      </c>
      <c r="S14" s="2">
        <v>5.6474576424236762</v>
      </c>
      <c r="T14" s="2">
        <v>5.4568980806531346</v>
      </c>
      <c r="U14" s="2">
        <v>5.1351849992452916</v>
      </c>
      <c r="V14" s="2">
        <v>4.9111568813205002</v>
      </c>
      <c r="W14" s="2">
        <v>4.7414399641402705</v>
      </c>
      <c r="X14" s="2">
        <v>4.5490879911711719</v>
      </c>
      <c r="Y14" s="2">
        <v>4.3513228188831272</v>
      </c>
      <c r="Z14" s="2">
        <v>2.1546676539922296</v>
      </c>
      <c r="AA14" s="2">
        <v>1.8174306981921311</v>
      </c>
      <c r="AB14" s="2">
        <v>3.3878048794701412</v>
      </c>
      <c r="AC14" s="2">
        <v>3.3000388671005587</v>
      </c>
      <c r="AD14" s="2">
        <v>3.0561718646004232</v>
      </c>
      <c r="AE14" s="2">
        <v>2.8490070651204014</v>
      </c>
      <c r="AF14" s="2">
        <v>2.7258385662418778</v>
      </c>
      <c r="AG14" s="2">
        <v>2.5931929240514506</v>
      </c>
      <c r="AH14" s="2">
        <v>2.4219569923218747</v>
      </c>
      <c r="AI14" s="2">
        <v>2.8968626713998091</v>
      </c>
    </row>
    <row r="15" spans="1:35" x14ac:dyDescent="0.25">
      <c r="B15" s="12"/>
      <c r="D15" t="s">
        <v>5</v>
      </c>
      <c r="F15" s="2">
        <v>673.48770966061159</v>
      </c>
      <c r="G15" s="2">
        <v>673.14713764119722</v>
      </c>
      <c r="H15" s="2">
        <v>723.45971624261188</v>
      </c>
      <c r="I15" s="2">
        <v>772.4828737638552</v>
      </c>
      <c r="J15" s="2">
        <v>806.31421541914415</v>
      </c>
      <c r="K15" s="2">
        <v>849.79529472741012</v>
      </c>
      <c r="L15" s="2">
        <v>870.18033983340842</v>
      </c>
      <c r="M15" s="2">
        <v>875.06234710992737</v>
      </c>
      <c r="N15" s="2">
        <v>884.18896653110153</v>
      </c>
      <c r="O15" s="2">
        <v>899.67949788442979</v>
      </c>
      <c r="P15" s="2">
        <v>910.1594213890578</v>
      </c>
      <c r="Q15" s="2">
        <v>906.71022621113104</v>
      </c>
      <c r="R15" s="2">
        <v>910.0983646938854</v>
      </c>
      <c r="S15" s="2">
        <v>906.11855263519374</v>
      </c>
      <c r="T15" s="2">
        <v>902.24342968410713</v>
      </c>
      <c r="U15" s="2">
        <v>902.1248448759369</v>
      </c>
      <c r="V15" s="2">
        <v>901.73694700166448</v>
      </c>
      <c r="W15" s="2">
        <v>904.1202746919289</v>
      </c>
      <c r="X15" s="2">
        <v>904.29092918065339</v>
      </c>
      <c r="Y15" s="2">
        <v>913.33750043437942</v>
      </c>
      <c r="Z15" s="2">
        <v>871.27496301108056</v>
      </c>
      <c r="AA15" s="2">
        <v>873.7362875532267</v>
      </c>
      <c r="AB15" s="2">
        <v>878.88959900484042</v>
      </c>
      <c r="AC15" s="2">
        <v>880.79884825332988</v>
      </c>
      <c r="AD15" s="2">
        <v>883.44514487029096</v>
      </c>
      <c r="AE15" s="2">
        <v>889.30380556594548</v>
      </c>
      <c r="AF15" s="2">
        <v>890.74140570946486</v>
      </c>
      <c r="AG15" s="2">
        <v>895.8308070237706</v>
      </c>
      <c r="AH15" s="2">
        <v>900.91957682038594</v>
      </c>
      <c r="AI15" s="2">
        <v>905.95685363313612</v>
      </c>
    </row>
    <row r="16" spans="1:35" x14ac:dyDescent="0.25">
      <c r="B16" s="12"/>
      <c r="C16" t="s">
        <v>12</v>
      </c>
      <c r="D16" t="s">
        <v>8</v>
      </c>
      <c r="F16" s="2">
        <v>78.845223388362385</v>
      </c>
      <c r="G16" s="2">
        <v>76.098343447433948</v>
      </c>
      <c r="H16" s="2">
        <v>86.566313973258787</v>
      </c>
      <c r="I16" s="2">
        <v>96.355961612723576</v>
      </c>
      <c r="J16" s="2">
        <v>100.43581914721537</v>
      </c>
      <c r="K16" s="2">
        <v>98.069708138388208</v>
      </c>
      <c r="L16" s="2">
        <v>95.542500639955819</v>
      </c>
      <c r="M16" s="2">
        <v>92.829934939008126</v>
      </c>
      <c r="N16" s="2">
        <v>89.860921862380266</v>
      </c>
      <c r="O16" s="2">
        <v>86.876083382969824</v>
      </c>
      <c r="P16" s="2">
        <v>83.728397853450531</v>
      </c>
      <c r="Q16" s="2">
        <v>80.515423051052565</v>
      </c>
      <c r="R16" s="2">
        <v>77.417450396271946</v>
      </c>
      <c r="S16" s="2">
        <v>74.166310042403495</v>
      </c>
      <c r="T16" s="2">
        <v>71.541316164070608</v>
      </c>
      <c r="U16" s="2">
        <v>70.288489776894906</v>
      </c>
      <c r="V16" s="2">
        <v>69.567236358351167</v>
      </c>
      <c r="W16" s="2">
        <v>68.849607300975833</v>
      </c>
      <c r="X16" s="2">
        <v>68.371028405319407</v>
      </c>
      <c r="Y16" s="2">
        <v>67.876191746640899</v>
      </c>
      <c r="Z16" s="2">
        <v>67.030262737847707</v>
      </c>
      <c r="AA16" s="2">
        <v>66.326825003355054</v>
      </c>
      <c r="AB16" s="2">
        <v>65.602307355212773</v>
      </c>
      <c r="AC16" s="2">
        <v>64.824255882585675</v>
      </c>
      <c r="AD16" s="2">
        <v>64.075942272149504</v>
      </c>
      <c r="AE16" s="2">
        <v>63.323590842886865</v>
      </c>
      <c r="AF16" s="2">
        <v>62.634533076947228</v>
      </c>
      <c r="AG16" s="2">
        <v>62.152803221216814</v>
      </c>
      <c r="AH16" s="2">
        <v>61.548309934617073</v>
      </c>
      <c r="AI16" s="2">
        <v>60.806862885754335</v>
      </c>
    </row>
    <row r="17" spans="2:35" x14ac:dyDescent="0.25">
      <c r="B17" s="12"/>
      <c r="D17" t="s">
        <v>13</v>
      </c>
      <c r="F17" s="2">
        <v>105.72110429344895</v>
      </c>
      <c r="G17" s="2">
        <v>108.73669421817668</v>
      </c>
      <c r="H17" s="2">
        <v>112.16953407748309</v>
      </c>
      <c r="I17" s="2">
        <v>122.1671741849544</v>
      </c>
      <c r="J17" s="2">
        <v>124.24489307894144</v>
      </c>
      <c r="K17" s="2">
        <v>125.51303467666594</v>
      </c>
      <c r="L17" s="2">
        <v>125.36886117352667</v>
      </c>
      <c r="M17" s="2">
        <v>126.94650324202836</v>
      </c>
      <c r="N17" s="2">
        <v>121.87226151392541</v>
      </c>
      <c r="O17" s="2">
        <v>124.754804420742</v>
      </c>
      <c r="P17" s="2">
        <v>123.35686458211831</v>
      </c>
      <c r="Q17" s="2">
        <v>123.52068618802431</v>
      </c>
      <c r="R17" s="2">
        <v>124.40103760650719</v>
      </c>
      <c r="S17" s="2">
        <v>125.92649159905653</v>
      </c>
      <c r="T17" s="2">
        <v>126.04916595045317</v>
      </c>
      <c r="U17" s="2">
        <v>133.6131861631219</v>
      </c>
      <c r="V17" s="2">
        <v>137.39216415160371</v>
      </c>
      <c r="W17" s="2">
        <v>138.61965810351009</v>
      </c>
      <c r="X17" s="2">
        <v>143.81662979037921</v>
      </c>
      <c r="Y17" s="2">
        <v>147.63771382584846</v>
      </c>
      <c r="Z17" s="2">
        <v>155.28287943605815</v>
      </c>
      <c r="AA17" s="2">
        <v>155.82763176374246</v>
      </c>
      <c r="AB17" s="2">
        <v>158.35785430467192</v>
      </c>
      <c r="AC17" s="2">
        <v>160.77023967629464</v>
      </c>
      <c r="AD17" s="2">
        <v>164.3131699743667</v>
      </c>
      <c r="AE17" s="2">
        <v>165.89813191893626</v>
      </c>
      <c r="AF17" s="2">
        <v>168.43702788745483</v>
      </c>
      <c r="AG17" s="2">
        <v>170.1957862106955</v>
      </c>
      <c r="AH17" s="2">
        <v>173.41230530425361</v>
      </c>
      <c r="AI17" s="2">
        <v>175.63384841818757</v>
      </c>
    </row>
    <row r="18" spans="2:35" x14ac:dyDescent="0.25">
      <c r="B18" s="12"/>
      <c r="D18" t="s">
        <v>10</v>
      </c>
      <c r="F18" s="2">
        <v>37.538446960812493</v>
      </c>
      <c r="G18" s="2">
        <v>35.528507301328801</v>
      </c>
      <c r="H18" s="2">
        <v>33.286897711518286</v>
      </c>
      <c r="I18" s="2">
        <v>33.324906343980999</v>
      </c>
      <c r="J18" s="2">
        <v>36.538114175909755</v>
      </c>
      <c r="K18" s="2">
        <v>39.487091443343417</v>
      </c>
      <c r="L18" s="2">
        <v>38.352403327354935</v>
      </c>
      <c r="M18" s="2">
        <v>37.847784670082611</v>
      </c>
      <c r="N18" s="2">
        <v>37.506023483814118</v>
      </c>
      <c r="O18" s="2">
        <v>37.564361494687553</v>
      </c>
      <c r="P18" s="2">
        <v>37.440270132003782</v>
      </c>
      <c r="Q18" s="2">
        <v>37.335113709722116</v>
      </c>
      <c r="R18" s="2">
        <v>37.096526808257927</v>
      </c>
      <c r="S18" s="2">
        <v>37.107445112009096</v>
      </c>
      <c r="T18" s="2">
        <v>36.985824657422619</v>
      </c>
      <c r="U18" s="2">
        <v>36.737777235055546</v>
      </c>
      <c r="V18" s="2">
        <v>36.697198375084568</v>
      </c>
      <c r="W18" s="2">
        <v>36.723352225276635</v>
      </c>
      <c r="X18" s="2">
        <v>36.714000020285681</v>
      </c>
      <c r="Y18" s="2">
        <v>36.728135199880569</v>
      </c>
      <c r="Z18" s="2">
        <v>8.1607210424158492</v>
      </c>
      <c r="AA18" s="2">
        <v>7.7474669594526846</v>
      </c>
      <c r="AB18" s="2">
        <v>8.23274004100392</v>
      </c>
      <c r="AC18" s="2">
        <v>7.9382606012722423</v>
      </c>
      <c r="AD18" s="2">
        <v>7.4530169323936475</v>
      </c>
      <c r="AE18" s="2">
        <v>7.048621260536768</v>
      </c>
      <c r="AF18" s="2">
        <v>6.8270717693697476</v>
      </c>
      <c r="AG18" s="2">
        <v>6.5775509348093877</v>
      </c>
      <c r="AH18" s="2">
        <v>6.29563997109795</v>
      </c>
      <c r="AI18" s="2">
        <v>6.3334608661643399</v>
      </c>
    </row>
    <row r="19" spans="2:35" x14ac:dyDescent="0.25">
      <c r="B19" s="12"/>
      <c r="D19" t="s">
        <v>11</v>
      </c>
      <c r="F19" s="2">
        <v>1.5693559821821534</v>
      </c>
      <c r="G19" s="2">
        <v>1.4996691343218804</v>
      </c>
      <c r="H19" s="2">
        <v>1.3254583240458127</v>
      </c>
      <c r="I19" s="2">
        <v>1.3785374104379304</v>
      </c>
      <c r="J19" s="2">
        <v>1.7063037999519544</v>
      </c>
      <c r="K19" s="2">
        <v>2.6393105357526334</v>
      </c>
      <c r="L19" s="2">
        <v>2.5873111379702314</v>
      </c>
      <c r="M19" s="2">
        <v>2.4634887049229564</v>
      </c>
      <c r="N19" s="2">
        <v>2.3907551546469126</v>
      </c>
      <c r="O19" s="2">
        <v>2.4465408094039094</v>
      </c>
      <c r="P19" s="2">
        <v>2.429506975703295</v>
      </c>
      <c r="Q19" s="2">
        <v>2.4151639192524006</v>
      </c>
      <c r="R19" s="2">
        <v>2.3380751467822072</v>
      </c>
      <c r="S19" s="2">
        <v>2.3220424011870011</v>
      </c>
      <c r="T19" s="2">
        <v>2.2892435089028154</v>
      </c>
      <c r="U19" s="2">
        <v>2.2460496461064365</v>
      </c>
      <c r="V19" s="2">
        <v>2.2236252511666814</v>
      </c>
      <c r="W19" s="2">
        <v>2.206423504191092</v>
      </c>
      <c r="X19" s="2">
        <v>2.1867986574651357</v>
      </c>
      <c r="Y19" s="2">
        <v>2.1663799246168294</v>
      </c>
      <c r="Z19" s="2">
        <v>1.2840116381708386</v>
      </c>
      <c r="AA19" s="2">
        <v>1.2194579549162519</v>
      </c>
      <c r="AB19" s="2">
        <v>1.3043431866382027</v>
      </c>
      <c r="AC19" s="2">
        <v>1.2556130788504605</v>
      </c>
      <c r="AD19" s="2">
        <v>1.1752024512326078</v>
      </c>
      <c r="AE19" s="2">
        <v>1.1084193450592901</v>
      </c>
      <c r="AF19" s="2">
        <v>1.0736257944970573</v>
      </c>
      <c r="AG19" s="2">
        <v>1.0354799358493394</v>
      </c>
      <c r="AH19" s="2">
        <v>0.98841795669056576</v>
      </c>
      <c r="AI19" s="2">
        <v>0.99577326459159854</v>
      </c>
    </row>
    <row r="20" spans="2:35" x14ac:dyDescent="0.25">
      <c r="B20" s="12"/>
      <c r="D20" t="s">
        <v>5</v>
      </c>
      <c r="F20" s="2">
        <v>223.674130624806</v>
      </c>
      <c r="G20" s="2">
        <v>221.86321410126132</v>
      </c>
      <c r="H20" s="2">
        <v>233.348204086306</v>
      </c>
      <c r="I20" s="2">
        <v>253.22657955209692</v>
      </c>
      <c r="J20" s="2">
        <v>262.92513020201852</v>
      </c>
      <c r="K20" s="2">
        <v>265.70914479415023</v>
      </c>
      <c r="L20" s="2">
        <v>261.85107627880762</v>
      </c>
      <c r="M20" s="2">
        <v>260.08771155604205</v>
      </c>
      <c r="N20" s="2">
        <v>251.6299620147667</v>
      </c>
      <c r="O20" s="2">
        <v>251.64179010780327</v>
      </c>
      <c r="P20" s="2">
        <v>246.95503954327592</v>
      </c>
      <c r="Q20" s="2">
        <v>243.78638686805141</v>
      </c>
      <c r="R20" s="2">
        <v>241.25308995781927</v>
      </c>
      <c r="S20" s="2">
        <v>239.52228915465611</v>
      </c>
      <c r="T20" s="2">
        <v>236.86555028084922</v>
      </c>
      <c r="U20" s="2">
        <v>242.88550282117876</v>
      </c>
      <c r="V20" s="2">
        <v>245.88022413620612</v>
      </c>
      <c r="W20" s="2">
        <v>246.39904113395366</v>
      </c>
      <c r="X20" s="2">
        <v>251.08845687344945</v>
      </c>
      <c r="Y20" s="2">
        <v>254.40842069698675</v>
      </c>
      <c r="Z20" s="2">
        <v>231.75787485449257</v>
      </c>
      <c r="AA20" s="2">
        <v>231.12138168146646</v>
      </c>
      <c r="AB20" s="2">
        <v>233.49724488752682</v>
      </c>
      <c r="AC20" s="2">
        <v>234.78836923900303</v>
      </c>
      <c r="AD20" s="2">
        <v>237.01733163014248</v>
      </c>
      <c r="AE20" s="2">
        <v>237.3787633674192</v>
      </c>
      <c r="AF20" s="2">
        <v>238.97225852826887</v>
      </c>
      <c r="AG20" s="2">
        <v>239.96162030257105</v>
      </c>
      <c r="AH20" s="2">
        <v>242.2446731666592</v>
      </c>
      <c r="AI20" s="2">
        <v>243.76994543469783</v>
      </c>
    </row>
    <row r="21" spans="2:35" x14ac:dyDescent="0.25">
      <c r="B21" s="1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2:35" x14ac:dyDescent="0.25">
      <c r="B22" s="12" t="s">
        <v>14</v>
      </c>
      <c r="C22" t="s">
        <v>15</v>
      </c>
      <c r="D22" t="s">
        <v>16</v>
      </c>
      <c r="F22" s="3">
        <v>7.0168218290882614</v>
      </c>
      <c r="G22" s="3">
        <v>7.1841977008949254</v>
      </c>
      <c r="H22" s="3">
        <v>7.1442234712364368</v>
      </c>
      <c r="I22" s="3">
        <v>7.1535348607830569</v>
      </c>
      <c r="J22" s="3">
        <v>7.1028601891135761</v>
      </c>
      <c r="K22" s="3">
        <v>7.1700823656615649</v>
      </c>
      <c r="L22" s="3">
        <v>7.1061190919796342</v>
      </c>
      <c r="M22" s="3">
        <v>7.0450769077942601</v>
      </c>
      <c r="N22" s="3">
        <v>7.0572166429437919</v>
      </c>
      <c r="O22" s="3">
        <v>6.9926251106037283</v>
      </c>
      <c r="P22" s="3">
        <v>6.9389338690648543</v>
      </c>
      <c r="Q22" s="3">
        <v>6.9759244476021491</v>
      </c>
      <c r="R22" s="3">
        <v>6.9321701322921285</v>
      </c>
      <c r="S22" s="3">
        <v>6.8892412825961022</v>
      </c>
      <c r="T22" s="3">
        <v>6.8422635048973683</v>
      </c>
      <c r="U22" s="3">
        <v>6.7972825371357271</v>
      </c>
      <c r="V22" s="3">
        <v>6.752575297869349</v>
      </c>
      <c r="W22" s="3">
        <v>6.708454747606944</v>
      </c>
      <c r="X22" s="3">
        <v>6.6622797797378661</v>
      </c>
      <c r="Y22" s="3">
        <v>6.6188517017450375</v>
      </c>
      <c r="Z22" s="3">
        <v>6.5771396497647787</v>
      </c>
      <c r="AA22" s="3">
        <v>6.8725771794399586</v>
      </c>
      <c r="AB22" s="3">
        <v>6.8402326156429405</v>
      </c>
      <c r="AC22" s="3">
        <v>6.7882487176361241</v>
      </c>
      <c r="AD22" s="3">
        <v>6.7345085297408351</v>
      </c>
      <c r="AE22" s="3">
        <v>6.6823529622182232</v>
      </c>
      <c r="AF22" s="3">
        <v>6.6320316660782925</v>
      </c>
      <c r="AG22" s="3">
        <v>6.5838965311419866</v>
      </c>
      <c r="AH22" s="3">
        <v>6.6644215286843931</v>
      </c>
      <c r="AI22" s="3">
        <v>6.7823872964057026</v>
      </c>
    </row>
    <row r="23" spans="2:35" x14ac:dyDescent="0.25">
      <c r="B23" s="12"/>
      <c r="D23" t="s">
        <v>17</v>
      </c>
      <c r="F23" s="3">
        <v>5.5836618824271344E-4</v>
      </c>
      <c r="G23" s="3">
        <v>8.500957719810644E-4</v>
      </c>
      <c r="H23" s="3">
        <v>0.80054533682930873</v>
      </c>
      <c r="I23" s="3">
        <v>1.9758349418151131</v>
      </c>
      <c r="J23" s="3">
        <v>0.24280264909109631</v>
      </c>
      <c r="K23" s="3">
        <v>0</v>
      </c>
      <c r="L23" s="3">
        <v>0</v>
      </c>
      <c r="M23" s="3">
        <v>0</v>
      </c>
      <c r="N23" s="3">
        <v>0.13407560626446421</v>
      </c>
      <c r="O23" s="3">
        <v>0.12343896105998328</v>
      </c>
      <c r="P23" s="3">
        <v>0.11433374347593046</v>
      </c>
      <c r="Q23" s="3">
        <v>0.11520623257036322</v>
      </c>
      <c r="R23" s="3">
        <v>9.4168391690547915E-2</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row>
    <row r="24" spans="2:35" x14ac:dyDescent="0.25">
      <c r="B24" s="12"/>
      <c r="D24" t="s">
        <v>18</v>
      </c>
      <c r="F24" s="3">
        <v>5.0766414181827013</v>
      </c>
      <c r="G24" s="3">
        <v>10.308251373656425</v>
      </c>
      <c r="H24" s="3">
        <v>13.484097263223571</v>
      </c>
      <c r="I24" s="3">
        <v>16.792749859138016</v>
      </c>
      <c r="J24" s="3">
        <v>15.272817913161727</v>
      </c>
      <c r="K24" s="3">
        <v>16.391364364513496</v>
      </c>
      <c r="L24" s="3">
        <v>20.358129827743785</v>
      </c>
      <c r="M24" s="3">
        <v>23.543351904846396</v>
      </c>
      <c r="N24" s="3">
        <v>23.737983693522335</v>
      </c>
      <c r="O24" s="3">
        <v>40.408802174645345</v>
      </c>
      <c r="P24" s="3">
        <v>39.066698229707931</v>
      </c>
      <c r="Q24" s="3">
        <v>44.439696269655926</v>
      </c>
      <c r="R24" s="3">
        <v>40.604823849841637</v>
      </c>
      <c r="S24" s="3">
        <v>48.280341583535382</v>
      </c>
      <c r="T24" s="3">
        <v>57.348122925206361</v>
      </c>
      <c r="U24" s="3">
        <v>56.396280672206586</v>
      </c>
      <c r="V24" s="3">
        <v>57.315381215818</v>
      </c>
      <c r="W24" s="3">
        <v>69.065083532238873</v>
      </c>
      <c r="X24" s="3">
        <v>70.517804224043473</v>
      </c>
      <c r="Y24" s="3">
        <v>69.163696461062756</v>
      </c>
      <c r="Z24" s="3">
        <v>52.953783466229893</v>
      </c>
      <c r="AA24" s="3">
        <v>52.424517754791914</v>
      </c>
      <c r="AB24" s="3">
        <v>44.824179936491355</v>
      </c>
      <c r="AC24" s="3">
        <v>44.106814335106961</v>
      </c>
      <c r="AD24" s="3">
        <v>32.724034060289988</v>
      </c>
      <c r="AE24" s="3">
        <v>20.19268676955808</v>
      </c>
      <c r="AF24" s="3">
        <v>19.950824210775647</v>
      </c>
      <c r="AG24" s="3">
        <v>17.38244556315437</v>
      </c>
      <c r="AH24" s="3">
        <v>2.2579026342353035</v>
      </c>
      <c r="AI24" s="3">
        <v>0</v>
      </c>
    </row>
    <row r="25" spans="2:35" x14ac:dyDescent="0.25">
      <c r="B25" s="12"/>
      <c r="D25" t="s">
        <v>19</v>
      </c>
      <c r="F25" s="3">
        <v>0</v>
      </c>
      <c r="G25" s="3">
        <v>6.4213969140610431E-5</v>
      </c>
      <c r="H25" s="3">
        <v>1.4049218640908463</v>
      </c>
      <c r="I25" s="3">
        <v>3.4730649192885492</v>
      </c>
      <c r="J25" s="3">
        <v>0.42680093756374327</v>
      </c>
      <c r="K25" s="3">
        <v>0</v>
      </c>
      <c r="L25" s="3">
        <v>0</v>
      </c>
      <c r="M25" s="3">
        <v>0</v>
      </c>
      <c r="N25" s="3">
        <v>0.23695023277226607</v>
      </c>
      <c r="O25" s="3">
        <v>0.21837058612514151</v>
      </c>
      <c r="P25" s="3">
        <v>0.20246540055753881</v>
      </c>
      <c r="Q25" s="3">
        <v>0.20421464336683481</v>
      </c>
      <c r="R25" s="3">
        <v>0.1670900428767732</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row>
    <row r="26" spans="2:35" x14ac:dyDescent="0.25">
      <c r="B26" s="12"/>
      <c r="D26" t="s">
        <v>5</v>
      </c>
      <c r="F26" s="3">
        <f>SUM(F22:F25)</f>
        <v>12.094021613459205</v>
      </c>
      <c r="G26" s="3">
        <f t="shared" ref="G26:AI26" si="1">SUM(G22:G25)</f>
        <v>17.493363384292472</v>
      </c>
      <c r="H26" s="3">
        <f t="shared" si="1"/>
        <v>22.833787935380162</v>
      </c>
      <c r="I26" s="3">
        <f t="shared" si="1"/>
        <v>29.395184581024736</v>
      </c>
      <c r="J26" s="3">
        <f t="shared" si="1"/>
        <v>23.045281688930142</v>
      </c>
      <c r="K26" s="3">
        <f t="shared" si="1"/>
        <v>23.56144673017506</v>
      </c>
      <c r="L26" s="3">
        <f t="shared" si="1"/>
        <v>27.464248919723417</v>
      </c>
      <c r="M26" s="3">
        <f t="shared" si="1"/>
        <v>30.588428812640657</v>
      </c>
      <c r="N26" s="3">
        <f t="shared" si="1"/>
        <v>31.166226175502857</v>
      </c>
      <c r="O26" s="3">
        <f t="shared" si="1"/>
        <v>47.743236832434199</v>
      </c>
      <c r="P26" s="3">
        <f t="shared" si="1"/>
        <v>46.322431242806253</v>
      </c>
      <c r="Q26" s="3">
        <f t="shared" si="1"/>
        <v>51.73504159319527</v>
      </c>
      <c r="R26" s="3">
        <f t="shared" si="1"/>
        <v>47.798252416701082</v>
      </c>
      <c r="S26" s="3">
        <f t="shared" si="1"/>
        <v>55.169582866131485</v>
      </c>
      <c r="T26" s="3">
        <f t="shared" si="1"/>
        <v>64.190386430103729</v>
      </c>
      <c r="U26" s="3">
        <f t="shared" si="1"/>
        <v>63.193563209342315</v>
      </c>
      <c r="V26" s="3">
        <f t="shared" si="1"/>
        <v>64.067956513687349</v>
      </c>
      <c r="W26" s="3">
        <f t="shared" si="1"/>
        <v>75.773538279845823</v>
      </c>
      <c r="X26" s="3">
        <f t="shared" si="1"/>
        <v>77.180084003781346</v>
      </c>
      <c r="Y26" s="3">
        <f t="shared" si="1"/>
        <v>75.782548162807799</v>
      </c>
      <c r="Z26" s="3">
        <f t="shared" si="1"/>
        <v>59.530923115994675</v>
      </c>
      <c r="AA26" s="3">
        <f t="shared" si="1"/>
        <v>59.297094934231872</v>
      </c>
      <c r="AB26" s="3">
        <f t="shared" si="1"/>
        <v>51.664412552134294</v>
      </c>
      <c r="AC26" s="3">
        <f t="shared" si="1"/>
        <v>50.895063052743083</v>
      </c>
      <c r="AD26" s="3">
        <f t="shared" si="1"/>
        <v>39.458542590030824</v>
      </c>
      <c r="AE26" s="3">
        <f t="shared" si="1"/>
        <v>26.875039731776305</v>
      </c>
      <c r="AF26" s="3">
        <f t="shared" si="1"/>
        <v>26.582855876853941</v>
      </c>
      <c r="AG26" s="3">
        <f t="shared" si="1"/>
        <v>23.966342094296358</v>
      </c>
      <c r="AH26" s="3">
        <f t="shared" si="1"/>
        <v>8.922324162919697</v>
      </c>
      <c r="AI26" s="3">
        <f t="shared" si="1"/>
        <v>6.7823872964057026</v>
      </c>
    </row>
    <row r="27" spans="2:35" x14ac:dyDescent="0.25">
      <c r="B27" s="12"/>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2:35" x14ac:dyDescent="0.25">
      <c r="B28" s="12" t="s">
        <v>33</v>
      </c>
      <c r="D28" t="s">
        <v>34</v>
      </c>
      <c r="E28" s="6">
        <f>'Native afforestation'!D23</f>
        <v>212.46633965522722</v>
      </c>
      <c r="F28" s="6">
        <f>'Native afforestation'!E23</f>
        <v>276.10303560706961</v>
      </c>
      <c r="G28" s="6">
        <f>'Native afforestation'!F23</f>
        <v>290.01112475491215</v>
      </c>
      <c r="H28" s="6">
        <f>'Native afforestation'!G23</f>
        <v>135.12963296385519</v>
      </c>
      <c r="I28" s="6">
        <f>'Native afforestation'!H23</f>
        <v>82.925127128697483</v>
      </c>
      <c r="J28" s="6">
        <f>'Native afforestation'!I23</f>
        <v>62.624752393940362</v>
      </c>
      <c r="K28" s="6">
        <f>'Native afforestation'!J23</f>
        <v>64.606409900983337</v>
      </c>
      <c r="L28" s="6">
        <f>'Native afforestation'!K23</f>
        <v>66.588067408025637</v>
      </c>
      <c r="M28" s="6">
        <f>'Native afforestation'!L23</f>
        <v>68.569724915067923</v>
      </c>
      <c r="N28" s="6">
        <f>'Native afforestation'!M23</f>
        <v>70.551382422110919</v>
      </c>
      <c r="O28" s="6">
        <f>'Native afforestation'!N23</f>
        <v>72.533039929153205</v>
      </c>
      <c r="P28" s="6">
        <f>'Native afforestation'!O23</f>
        <v>74.514697436196172</v>
      </c>
      <c r="Q28" s="6">
        <f>'Native afforestation'!P23</f>
        <v>76.49635494323914</v>
      </c>
      <c r="R28" s="6">
        <f>'Native afforestation'!Q23</f>
        <v>78.478012450280758</v>
      </c>
      <c r="S28" s="6">
        <f>'Native afforestation'!R23</f>
        <v>80.459669957324422</v>
      </c>
      <c r="T28" s="6">
        <f>'Native afforestation'!S23</f>
        <v>82.441327464366708</v>
      </c>
      <c r="U28" s="6">
        <f>'Native afforestation'!T23</f>
        <v>84.42298497140969</v>
      </c>
      <c r="V28" s="6">
        <f>'Native afforestation'!U23</f>
        <v>86.404642478452658</v>
      </c>
      <c r="W28" s="6">
        <f>'Native afforestation'!V23</f>
        <v>88.386299985494958</v>
      </c>
      <c r="X28" s="6">
        <f>'Native afforestation'!W23</f>
        <v>90.367957492537911</v>
      </c>
      <c r="Y28" s="6">
        <f>'Native afforestation'!X23</f>
        <v>92.349614999580226</v>
      </c>
      <c r="Z28" s="6">
        <f>'Native afforestation'!Y23</f>
        <v>94.331272506622511</v>
      </c>
      <c r="AA28" s="6">
        <f>'Native afforestation'!Z23</f>
        <v>96.312930013666161</v>
      </c>
      <c r="AB28" s="6">
        <f>'Native afforestation'!AA23</f>
        <v>98.294587520707807</v>
      </c>
      <c r="AC28" s="6">
        <f>'Native afforestation'!AB23</f>
        <v>100.27624502775076</v>
      </c>
      <c r="AD28" s="6">
        <f>'Native afforestation'!AC23</f>
        <v>102.25790253479373</v>
      </c>
      <c r="AE28" s="6">
        <f>'Native afforestation'!AD23</f>
        <v>104.23956004183603</v>
      </c>
      <c r="AF28" s="6">
        <f>'Native afforestation'!AE23</f>
        <v>106.221217548879</v>
      </c>
      <c r="AG28" s="6">
        <f>'Native afforestation'!AF23</f>
        <v>108.20287505592128</v>
      </c>
      <c r="AH28" s="6">
        <f>'Native afforestation'!AG23</f>
        <v>110.1845325629636</v>
      </c>
      <c r="AI28" s="6">
        <f>'Native afforestation'!AH23</f>
        <v>110.18453256296426</v>
      </c>
    </row>
    <row r="30" spans="2:35" x14ac:dyDescent="0.25">
      <c r="B30" s="12"/>
      <c r="E30">
        <f>E$1</f>
        <v>2020</v>
      </c>
      <c r="F30">
        <f t="shared" ref="F30:AI30" si="2">F$1</f>
        <v>2021</v>
      </c>
      <c r="G30">
        <f t="shared" si="2"/>
        <v>2022</v>
      </c>
      <c r="H30">
        <f t="shared" si="2"/>
        <v>2023</v>
      </c>
      <c r="I30">
        <f t="shared" si="2"/>
        <v>2024</v>
      </c>
      <c r="J30">
        <f t="shared" si="2"/>
        <v>2025</v>
      </c>
      <c r="K30">
        <f t="shared" si="2"/>
        <v>2026</v>
      </c>
      <c r="L30">
        <f t="shared" si="2"/>
        <v>2027</v>
      </c>
      <c r="M30">
        <f t="shared" si="2"/>
        <v>2028</v>
      </c>
      <c r="N30">
        <f t="shared" si="2"/>
        <v>2029</v>
      </c>
      <c r="O30">
        <f t="shared" si="2"/>
        <v>2030</v>
      </c>
      <c r="P30">
        <f t="shared" si="2"/>
        <v>2031</v>
      </c>
      <c r="Q30">
        <f t="shared" si="2"/>
        <v>2032</v>
      </c>
      <c r="R30">
        <f t="shared" si="2"/>
        <v>2033</v>
      </c>
      <c r="S30">
        <f t="shared" si="2"/>
        <v>2034</v>
      </c>
      <c r="T30">
        <f t="shared" si="2"/>
        <v>2035</v>
      </c>
      <c r="U30">
        <f t="shared" si="2"/>
        <v>2036</v>
      </c>
      <c r="V30">
        <f t="shared" si="2"/>
        <v>2037</v>
      </c>
      <c r="W30">
        <f t="shared" si="2"/>
        <v>2038</v>
      </c>
      <c r="X30">
        <f t="shared" si="2"/>
        <v>2039</v>
      </c>
      <c r="Y30">
        <f t="shared" si="2"/>
        <v>2040</v>
      </c>
      <c r="Z30">
        <f t="shared" si="2"/>
        <v>2041</v>
      </c>
      <c r="AA30">
        <f t="shared" si="2"/>
        <v>2042</v>
      </c>
      <c r="AB30">
        <f t="shared" si="2"/>
        <v>2043</v>
      </c>
      <c r="AC30">
        <f t="shared" si="2"/>
        <v>2044</v>
      </c>
      <c r="AD30">
        <f t="shared" si="2"/>
        <v>2045</v>
      </c>
      <c r="AE30">
        <f t="shared" si="2"/>
        <v>2046</v>
      </c>
      <c r="AF30">
        <f t="shared" si="2"/>
        <v>2047</v>
      </c>
      <c r="AG30">
        <f t="shared" si="2"/>
        <v>2048</v>
      </c>
      <c r="AH30">
        <f t="shared" si="2"/>
        <v>2049</v>
      </c>
      <c r="AI30">
        <f t="shared" si="2"/>
        <v>2050</v>
      </c>
    </row>
    <row r="31" spans="2:35" x14ac:dyDescent="0.25">
      <c r="B31" s="12" t="s">
        <v>32</v>
      </c>
      <c r="D31" t="s">
        <v>28</v>
      </c>
      <c r="F31" s="2">
        <f>F7</f>
        <v>8246.2406959215805</v>
      </c>
      <c r="G31" s="2">
        <f t="shared" ref="G31:AI31" si="3">G7</f>
        <v>8513.7998623532112</v>
      </c>
      <c r="H31" s="2">
        <f t="shared" si="3"/>
        <v>8813.3678917977104</v>
      </c>
      <c r="I31" s="2">
        <f t="shared" si="3"/>
        <v>8683.2763342199232</v>
      </c>
      <c r="J31" s="2">
        <f t="shared" si="3"/>
        <v>8868.1950658018741</v>
      </c>
      <c r="K31" s="2">
        <f t="shared" si="3"/>
        <v>8867.7603916852549</v>
      </c>
      <c r="L31" s="2">
        <f t="shared" si="3"/>
        <v>8874.2920924453119</v>
      </c>
      <c r="M31" s="2">
        <f t="shared" si="3"/>
        <v>8632.3772870754128</v>
      </c>
      <c r="N31" s="2">
        <f t="shared" si="3"/>
        <v>8361.4024901857665</v>
      </c>
      <c r="O31" s="2">
        <f t="shared" si="3"/>
        <v>8331.743381266886</v>
      </c>
      <c r="P31" s="2">
        <f t="shared" si="3"/>
        <v>8266.9621807680633</v>
      </c>
      <c r="Q31" s="2">
        <f t="shared" si="3"/>
        <v>8197.5976212657879</v>
      </c>
      <c r="R31" s="2">
        <f t="shared" si="3"/>
        <v>7887.3789748874315</v>
      </c>
      <c r="S31" s="2">
        <f t="shared" si="3"/>
        <v>7564.0022285694477</v>
      </c>
      <c r="T31" s="2">
        <f t="shared" si="3"/>
        <v>7440.7015267858278</v>
      </c>
      <c r="U31" s="2">
        <f t="shared" si="3"/>
        <v>7336.2519400802939</v>
      </c>
      <c r="V31" s="2">
        <f t="shared" si="3"/>
        <v>7231.1036557917623</v>
      </c>
      <c r="W31" s="2">
        <f t="shared" si="3"/>
        <v>7098.3922963166488</v>
      </c>
      <c r="X31" s="2">
        <f t="shared" si="3"/>
        <v>6986.7379416380472</v>
      </c>
      <c r="Y31" s="2">
        <f t="shared" si="3"/>
        <v>6914.902671282035</v>
      </c>
      <c r="Z31" s="2">
        <f t="shared" si="3"/>
        <v>6807.9609642240339</v>
      </c>
      <c r="AA31" s="2">
        <f t="shared" si="3"/>
        <v>6687.4347518594741</v>
      </c>
      <c r="AB31" s="2">
        <f t="shared" si="3"/>
        <v>6577.1588857642673</v>
      </c>
      <c r="AC31" s="2">
        <f t="shared" si="3"/>
        <v>6463.5964669744099</v>
      </c>
      <c r="AD31" s="2">
        <f t="shared" si="3"/>
        <v>6357.8760882591587</v>
      </c>
      <c r="AE31" s="2">
        <f t="shared" si="3"/>
        <v>6222.8626848698141</v>
      </c>
      <c r="AF31" s="2">
        <f t="shared" si="3"/>
        <v>6101.8647955241959</v>
      </c>
      <c r="AG31" s="2">
        <f t="shared" si="3"/>
        <v>5939.2969553745597</v>
      </c>
      <c r="AH31" s="2">
        <f t="shared" si="3"/>
        <v>5795.1556500863089</v>
      </c>
      <c r="AI31" s="2">
        <f t="shared" si="3"/>
        <v>5677.8472836368173</v>
      </c>
    </row>
    <row r="32" spans="2:35" x14ac:dyDescent="0.25">
      <c r="D32" t="s">
        <v>21</v>
      </c>
      <c r="F32" s="2">
        <f>F9</f>
        <v>541.86786132977295</v>
      </c>
      <c r="G32" s="2">
        <f t="shared" ref="G32:AI32" si="4">G9</f>
        <v>311.01599247420432</v>
      </c>
      <c r="H32" s="2">
        <f t="shared" si="4"/>
        <v>618.43980609154892</v>
      </c>
      <c r="I32" s="2">
        <f t="shared" si="4"/>
        <v>623.14054860115516</v>
      </c>
      <c r="J32" s="2">
        <f t="shared" si="4"/>
        <v>119.97578008059104</v>
      </c>
      <c r="K32" s="2">
        <f t="shared" si="4"/>
        <v>83.786638525754512</v>
      </c>
      <c r="L32" s="2">
        <f t="shared" si="4"/>
        <v>88.541140315741387</v>
      </c>
      <c r="M32" s="2">
        <f t="shared" si="4"/>
        <v>72.225776318221577</v>
      </c>
      <c r="N32" s="2">
        <f t="shared" si="4"/>
        <v>193.78362174935967</v>
      </c>
      <c r="O32" s="2">
        <f t="shared" si="4"/>
        <v>217.21232262764809</v>
      </c>
      <c r="P32" s="2">
        <f t="shared" si="4"/>
        <v>79.061997636136226</v>
      </c>
      <c r="Q32" s="2">
        <f t="shared" si="4"/>
        <v>464.48406770379444</v>
      </c>
      <c r="R32" s="2">
        <f t="shared" si="4"/>
        <v>357.09610437264814</v>
      </c>
      <c r="S32" s="2">
        <f t="shared" si="4"/>
        <v>514.93364288438238</v>
      </c>
      <c r="T32" s="2">
        <f t="shared" si="4"/>
        <v>398.8208263658737</v>
      </c>
      <c r="U32" s="2">
        <f t="shared" si="4"/>
        <v>524.3529329052642</v>
      </c>
      <c r="V32" s="2">
        <f t="shared" si="4"/>
        <v>435.03573915542154</v>
      </c>
      <c r="W32" s="2">
        <f t="shared" si="4"/>
        <v>402.62856901297857</v>
      </c>
      <c r="X32" s="2">
        <f t="shared" si="4"/>
        <v>555.70641417263687</v>
      </c>
      <c r="Y32" s="2">
        <f t="shared" si="4"/>
        <v>577.53950104670662</v>
      </c>
      <c r="Z32" s="2">
        <f t="shared" si="4"/>
        <v>488.22072459294878</v>
      </c>
      <c r="AA32" s="2">
        <f t="shared" si="4"/>
        <v>731.54200668273256</v>
      </c>
      <c r="AB32" s="2">
        <f t="shared" si="4"/>
        <v>367.92621455932181</v>
      </c>
      <c r="AC32" s="2">
        <f t="shared" si="4"/>
        <v>482.99854964957837</v>
      </c>
      <c r="AD32" s="2">
        <f t="shared" si="4"/>
        <v>503.49332565651775</v>
      </c>
      <c r="AE32" s="2">
        <f t="shared" si="4"/>
        <v>779.40303689604787</v>
      </c>
      <c r="AF32" s="2">
        <f t="shared" si="4"/>
        <v>752.14092956048546</v>
      </c>
      <c r="AG32" s="2">
        <f t="shared" si="4"/>
        <v>682.67070846750471</v>
      </c>
      <c r="AH32" s="2">
        <f t="shared" si="4"/>
        <v>686.80243468311664</v>
      </c>
      <c r="AI32" s="2">
        <f t="shared" si="4"/>
        <v>771.9471873644859</v>
      </c>
    </row>
    <row r="33" spans="2:35" x14ac:dyDescent="0.25">
      <c r="B33" s="12"/>
      <c r="D33" s="12" t="s">
        <v>22</v>
      </c>
      <c r="F33" s="2">
        <f>SUM(F15,F20)</f>
        <v>897.16184028541761</v>
      </c>
      <c r="G33" s="2">
        <f t="shared" ref="G33:AI33" si="5">SUM(G15,G20)</f>
        <v>895.01035174245851</v>
      </c>
      <c r="H33" s="2">
        <f t="shared" si="5"/>
        <v>956.80792032891782</v>
      </c>
      <c r="I33" s="2">
        <f t="shared" si="5"/>
        <v>1025.709453315952</v>
      </c>
      <c r="J33" s="2">
        <f t="shared" si="5"/>
        <v>1069.2393456211626</v>
      </c>
      <c r="K33" s="2">
        <f t="shared" si="5"/>
        <v>1115.5044395215605</v>
      </c>
      <c r="L33" s="2">
        <f t="shared" si="5"/>
        <v>1132.031416112216</v>
      </c>
      <c r="M33" s="2">
        <f t="shared" si="5"/>
        <v>1135.1500586659695</v>
      </c>
      <c r="N33" s="2">
        <f t="shared" si="5"/>
        <v>1135.8189285458682</v>
      </c>
      <c r="O33" s="2">
        <f t="shared" si="5"/>
        <v>1151.321287992233</v>
      </c>
      <c r="P33" s="2">
        <f t="shared" si="5"/>
        <v>1157.1144609323337</v>
      </c>
      <c r="Q33" s="2">
        <f t="shared" si="5"/>
        <v>1150.4966130791825</v>
      </c>
      <c r="R33" s="2">
        <f t="shared" si="5"/>
        <v>1151.3514546517047</v>
      </c>
      <c r="S33" s="2">
        <f t="shared" si="5"/>
        <v>1145.6408417898499</v>
      </c>
      <c r="T33" s="2">
        <f t="shared" si="5"/>
        <v>1139.1089799649562</v>
      </c>
      <c r="U33" s="2">
        <f t="shared" si="5"/>
        <v>1145.0103476971158</v>
      </c>
      <c r="V33" s="2">
        <f t="shared" si="5"/>
        <v>1147.6171711378706</v>
      </c>
      <c r="W33" s="2">
        <f t="shared" si="5"/>
        <v>1150.5193158258826</v>
      </c>
      <c r="X33" s="2">
        <f t="shared" si="5"/>
        <v>1155.3793860541027</v>
      </c>
      <c r="Y33" s="2">
        <f t="shared" si="5"/>
        <v>1167.7459211313662</v>
      </c>
      <c r="Z33" s="2">
        <f t="shared" si="5"/>
        <v>1103.0328378655731</v>
      </c>
      <c r="AA33" s="2">
        <f t="shared" si="5"/>
        <v>1104.8576692346933</v>
      </c>
      <c r="AB33" s="2">
        <f t="shared" si="5"/>
        <v>1112.3868438923673</v>
      </c>
      <c r="AC33" s="2">
        <f t="shared" si="5"/>
        <v>1115.5872174923329</v>
      </c>
      <c r="AD33" s="2">
        <f t="shared" si="5"/>
        <v>1120.4624765004335</v>
      </c>
      <c r="AE33" s="2">
        <f t="shared" si="5"/>
        <v>1126.6825689333646</v>
      </c>
      <c r="AF33" s="2">
        <f t="shared" si="5"/>
        <v>1129.7136642377336</v>
      </c>
      <c r="AG33" s="2">
        <f t="shared" si="5"/>
        <v>1135.7924273263416</v>
      </c>
      <c r="AH33" s="2">
        <f t="shared" si="5"/>
        <v>1143.1642499870452</v>
      </c>
      <c r="AI33" s="2">
        <f t="shared" si="5"/>
        <v>1149.726799067834</v>
      </c>
    </row>
    <row r="34" spans="2:35" x14ac:dyDescent="0.25">
      <c r="B34" s="12"/>
      <c r="D34" s="12" t="s">
        <v>14</v>
      </c>
      <c r="F34" s="2">
        <f>F26</f>
        <v>12.094021613459205</v>
      </c>
      <c r="G34" s="2">
        <f t="shared" ref="G34:AI34" si="6">G26</f>
        <v>17.493363384292472</v>
      </c>
      <c r="H34" s="2">
        <f t="shared" si="6"/>
        <v>22.833787935380162</v>
      </c>
      <c r="I34" s="2">
        <f t="shared" si="6"/>
        <v>29.395184581024736</v>
      </c>
      <c r="J34" s="2">
        <f t="shared" si="6"/>
        <v>23.045281688930142</v>
      </c>
      <c r="K34" s="2">
        <f t="shared" si="6"/>
        <v>23.56144673017506</v>
      </c>
      <c r="L34" s="2">
        <f t="shared" si="6"/>
        <v>27.464248919723417</v>
      </c>
      <c r="M34" s="2">
        <f t="shared" si="6"/>
        <v>30.588428812640657</v>
      </c>
      <c r="N34" s="2">
        <f t="shared" si="6"/>
        <v>31.166226175502857</v>
      </c>
      <c r="O34" s="2">
        <f t="shared" si="6"/>
        <v>47.743236832434199</v>
      </c>
      <c r="P34" s="2">
        <f t="shared" si="6"/>
        <v>46.322431242806253</v>
      </c>
      <c r="Q34" s="2">
        <f t="shared" si="6"/>
        <v>51.73504159319527</v>
      </c>
      <c r="R34" s="2">
        <f t="shared" si="6"/>
        <v>47.798252416701082</v>
      </c>
      <c r="S34" s="2">
        <f t="shared" si="6"/>
        <v>55.169582866131485</v>
      </c>
      <c r="T34" s="2">
        <f t="shared" si="6"/>
        <v>64.190386430103729</v>
      </c>
      <c r="U34" s="2">
        <f t="shared" si="6"/>
        <v>63.193563209342315</v>
      </c>
      <c r="V34" s="2">
        <f t="shared" si="6"/>
        <v>64.067956513687349</v>
      </c>
      <c r="W34" s="2">
        <f t="shared" si="6"/>
        <v>75.773538279845823</v>
      </c>
      <c r="X34" s="2">
        <f t="shared" si="6"/>
        <v>77.180084003781346</v>
      </c>
      <c r="Y34" s="2">
        <f t="shared" si="6"/>
        <v>75.782548162807799</v>
      </c>
      <c r="Z34" s="2">
        <f t="shared" si="6"/>
        <v>59.530923115994675</v>
      </c>
      <c r="AA34" s="2">
        <f t="shared" si="6"/>
        <v>59.297094934231872</v>
      </c>
      <c r="AB34" s="2">
        <f t="shared" si="6"/>
        <v>51.664412552134294</v>
      </c>
      <c r="AC34" s="2">
        <f t="shared" si="6"/>
        <v>50.895063052743083</v>
      </c>
      <c r="AD34" s="2">
        <f t="shared" si="6"/>
        <v>39.458542590030824</v>
      </c>
      <c r="AE34" s="2">
        <f t="shared" si="6"/>
        <v>26.875039731776305</v>
      </c>
      <c r="AF34" s="2">
        <f t="shared" si="6"/>
        <v>26.582855876853941</v>
      </c>
      <c r="AG34" s="2">
        <f t="shared" si="6"/>
        <v>23.966342094296358</v>
      </c>
      <c r="AH34" s="2">
        <f t="shared" si="6"/>
        <v>8.922324162919697</v>
      </c>
      <c r="AI34" s="2">
        <f t="shared" si="6"/>
        <v>6.7823872964057026</v>
      </c>
    </row>
    <row r="35" spans="2:35" x14ac:dyDescent="0.25">
      <c r="B35" s="12"/>
      <c r="D35" s="12" t="s">
        <v>33</v>
      </c>
      <c r="F35" s="2">
        <f>F28</f>
        <v>276.10303560706961</v>
      </c>
      <c r="G35" s="2">
        <f t="shared" ref="G35:AI35" si="7">G28</f>
        <v>290.01112475491215</v>
      </c>
      <c r="H35" s="2">
        <f t="shared" si="7"/>
        <v>135.12963296385519</v>
      </c>
      <c r="I35" s="2">
        <f t="shared" si="7"/>
        <v>82.925127128697483</v>
      </c>
      <c r="J35" s="2">
        <f t="shared" si="7"/>
        <v>62.624752393940362</v>
      </c>
      <c r="K35" s="2">
        <f t="shared" si="7"/>
        <v>64.606409900983337</v>
      </c>
      <c r="L35" s="2">
        <f t="shared" si="7"/>
        <v>66.588067408025637</v>
      </c>
      <c r="M35" s="2">
        <f t="shared" si="7"/>
        <v>68.569724915067923</v>
      </c>
      <c r="N35" s="2">
        <f t="shared" si="7"/>
        <v>70.551382422110919</v>
      </c>
      <c r="O35" s="2">
        <f t="shared" si="7"/>
        <v>72.533039929153205</v>
      </c>
      <c r="P35" s="2">
        <f t="shared" si="7"/>
        <v>74.514697436196172</v>
      </c>
      <c r="Q35" s="2">
        <f t="shared" si="7"/>
        <v>76.49635494323914</v>
      </c>
      <c r="R35" s="2">
        <f t="shared" si="7"/>
        <v>78.478012450280758</v>
      </c>
      <c r="S35" s="2">
        <f t="shared" si="7"/>
        <v>80.459669957324422</v>
      </c>
      <c r="T35" s="2">
        <f t="shared" si="7"/>
        <v>82.441327464366708</v>
      </c>
      <c r="U35" s="2">
        <f t="shared" si="7"/>
        <v>84.42298497140969</v>
      </c>
      <c r="V35" s="2">
        <f t="shared" si="7"/>
        <v>86.404642478452658</v>
      </c>
      <c r="W35" s="2">
        <f t="shared" si="7"/>
        <v>88.386299985494958</v>
      </c>
      <c r="X35" s="2">
        <f t="shared" si="7"/>
        <v>90.367957492537911</v>
      </c>
      <c r="Y35" s="2">
        <f t="shared" si="7"/>
        <v>92.349614999580226</v>
      </c>
      <c r="Z35" s="2">
        <f t="shared" si="7"/>
        <v>94.331272506622511</v>
      </c>
      <c r="AA35" s="2">
        <f t="shared" si="7"/>
        <v>96.312930013666161</v>
      </c>
      <c r="AB35" s="2">
        <f t="shared" si="7"/>
        <v>98.294587520707807</v>
      </c>
      <c r="AC35" s="2">
        <f t="shared" si="7"/>
        <v>100.27624502775076</v>
      </c>
      <c r="AD35" s="2">
        <f t="shared" si="7"/>
        <v>102.25790253479373</v>
      </c>
      <c r="AE35" s="2">
        <f t="shared" si="7"/>
        <v>104.23956004183603</v>
      </c>
      <c r="AF35" s="2">
        <f t="shared" si="7"/>
        <v>106.221217548879</v>
      </c>
      <c r="AG35" s="2">
        <f t="shared" si="7"/>
        <v>108.20287505592128</v>
      </c>
      <c r="AH35" s="2">
        <f t="shared" si="7"/>
        <v>110.1845325629636</v>
      </c>
      <c r="AI35" s="2">
        <f t="shared" si="7"/>
        <v>110.18453256296426</v>
      </c>
    </row>
    <row r="36" spans="2:35" x14ac:dyDescent="0.25">
      <c r="B36" s="12"/>
      <c r="D36" s="12" t="s">
        <v>5</v>
      </c>
      <c r="F36" s="2">
        <f>SUM(F31:F35)</f>
        <v>9973.4674547572995</v>
      </c>
      <c r="G36" s="2">
        <f t="shared" ref="G36:AI36" si="8">SUM(G31:G35)</f>
        <v>10027.330694709077</v>
      </c>
      <c r="H36" s="2">
        <f t="shared" si="8"/>
        <v>10546.579039117412</v>
      </c>
      <c r="I36" s="2">
        <f t="shared" si="8"/>
        <v>10444.446647846753</v>
      </c>
      <c r="J36" s="2">
        <f t="shared" si="8"/>
        <v>10143.080225586498</v>
      </c>
      <c r="K36" s="2">
        <f t="shared" si="8"/>
        <v>10155.219326363729</v>
      </c>
      <c r="L36" s="2">
        <f t="shared" si="8"/>
        <v>10188.916965201019</v>
      </c>
      <c r="M36" s="2">
        <f t="shared" si="8"/>
        <v>9938.9112757873118</v>
      </c>
      <c r="N36" s="2">
        <f t="shared" si="8"/>
        <v>9792.7226490786088</v>
      </c>
      <c r="O36" s="2">
        <f t="shared" si="8"/>
        <v>9820.553268648353</v>
      </c>
      <c r="P36" s="2">
        <f t="shared" si="8"/>
        <v>9623.9757680155344</v>
      </c>
      <c r="Q36" s="2">
        <f t="shared" si="8"/>
        <v>9940.8096985851989</v>
      </c>
      <c r="R36" s="2">
        <f t="shared" si="8"/>
        <v>9522.1027987787675</v>
      </c>
      <c r="S36" s="2">
        <f t="shared" si="8"/>
        <v>9360.2059660671366</v>
      </c>
      <c r="T36" s="2">
        <f t="shared" si="8"/>
        <v>9125.2630470111271</v>
      </c>
      <c r="U36" s="2">
        <f t="shared" si="8"/>
        <v>9153.2317688634266</v>
      </c>
      <c r="V36" s="2">
        <f t="shared" si="8"/>
        <v>8964.2291650771931</v>
      </c>
      <c r="W36" s="2">
        <f t="shared" si="8"/>
        <v>8815.7000194208504</v>
      </c>
      <c r="X36" s="2">
        <f t="shared" si="8"/>
        <v>8865.3717833611063</v>
      </c>
      <c r="Y36" s="2">
        <f t="shared" si="8"/>
        <v>8828.3202566224954</v>
      </c>
      <c r="Z36" s="2">
        <f t="shared" si="8"/>
        <v>8553.0767223051735</v>
      </c>
      <c r="AA36" s="2">
        <f t="shared" si="8"/>
        <v>8679.4444527247979</v>
      </c>
      <c r="AB36" s="2">
        <f t="shared" si="8"/>
        <v>8207.4309442887989</v>
      </c>
      <c r="AC36" s="2">
        <f t="shared" si="8"/>
        <v>8213.3535421968154</v>
      </c>
      <c r="AD36" s="2">
        <f t="shared" si="8"/>
        <v>8123.5483355409342</v>
      </c>
      <c r="AE36" s="2">
        <f t="shared" si="8"/>
        <v>8260.0628904728383</v>
      </c>
      <c r="AF36" s="2">
        <f t="shared" si="8"/>
        <v>8116.5234627481477</v>
      </c>
      <c r="AG36" s="2">
        <f t="shared" si="8"/>
        <v>7889.929308318623</v>
      </c>
      <c r="AH36" s="2">
        <f t="shared" si="8"/>
        <v>7744.2291914823536</v>
      </c>
      <c r="AI36" s="2">
        <f t="shared" si="8"/>
        <v>7716.4881899285074</v>
      </c>
    </row>
    <row r="37" spans="2:35" x14ac:dyDescent="0.25">
      <c r="B37" s="12"/>
      <c r="D37" s="1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2:35" x14ac:dyDescent="0.25">
      <c r="B38" s="12"/>
      <c r="D38" s="1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2:35" x14ac:dyDescent="0.25">
      <c r="B39" s="12"/>
      <c r="D39" s="1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2:35" x14ac:dyDescent="0.25">
      <c r="B40" s="12"/>
      <c r="D40" s="1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2:35" x14ac:dyDescent="0.25">
      <c r="B41" s="12"/>
      <c r="D41" s="1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2:35" x14ac:dyDescent="0.25">
      <c r="B42" s="12"/>
      <c r="D42" s="1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2:35" x14ac:dyDescent="0.25">
      <c r="B43" s="12"/>
      <c r="D43" s="1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2:35" x14ac:dyDescent="0.25">
      <c r="B44" s="12"/>
      <c r="D44" s="1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2:35" x14ac:dyDescent="0.25">
      <c r="B45" s="12"/>
      <c r="D45" s="1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2:35" x14ac:dyDescent="0.25">
      <c r="B46" s="12"/>
      <c r="D46" s="1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2:35" x14ac:dyDescent="0.25">
      <c r="B47" s="12"/>
      <c r="D47" s="1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2:35" x14ac:dyDescent="0.25">
      <c r="B48" s="12"/>
      <c r="D48" s="1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x14ac:dyDescent="0.25">
      <c r="B49" s="12"/>
      <c r="D49" s="1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x14ac:dyDescent="0.25">
      <c r="B50" s="12"/>
      <c r="D50" s="1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x14ac:dyDescent="0.25">
      <c r="B51" s="12"/>
      <c r="D51" s="1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x14ac:dyDescent="0.25">
      <c r="B52" s="12"/>
      <c r="D52" s="1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x14ac:dyDescent="0.25">
      <c r="B53" s="12"/>
      <c r="D53" s="1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x14ac:dyDescent="0.25">
      <c r="B54" s="12"/>
      <c r="D54" s="1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x14ac:dyDescent="0.25">
      <c r="B55" s="12"/>
      <c r="D55" s="1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x14ac:dyDescent="0.25">
      <c r="B56" s="12"/>
      <c r="D56" s="1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9" spans="1:35" s="8" customFormat="1" x14ac:dyDescent="0.25">
      <c r="A59" s="7" t="s">
        <v>31</v>
      </c>
    </row>
    <row r="60" spans="1:35" s="10" customFormat="1" x14ac:dyDescent="0.25">
      <c r="A60" s="9"/>
    </row>
    <row r="61" spans="1:35" x14ac:dyDescent="0.25">
      <c r="A61" s="1" t="s">
        <v>25</v>
      </c>
    </row>
    <row r="62" spans="1:35" x14ac:dyDescent="0.25">
      <c r="B62" s="11" t="s">
        <v>3</v>
      </c>
      <c r="C62" t="s">
        <v>4</v>
      </c>
      <c r="D62" t="s">
        <v>26</v>
      </c>
      <c r="E62" s="2">
        <v>7975.4704469185963</v>
      </c>
      <c r="F62" s="2">
        <v>8240.8335196200042</v>
      </c>
      <c r="G62" s="2">
        <v>8531.8162232814975</v>
      </c>
      <c r="H62" s="2">
        <v>8887.0521181302538</v>
      </c>
      <c r="I62" s="2">
        <v>8818.3630204941855</v>
      </c>
      <c r="J62" s="2">
        <v>9080.7828749502551</v>
      </c>
      <c r="K62" s="2">
        <v>9134.6454562711588</v>
      </c>
      <c r="L62" s="2">
        <v>9195.2333545154561</v>
      </c>
      <c r="M62" s="2">
        <v>9076.4875448574985</v>
      </c>
      <c r="N62" s="2">
        <v>8872.817564467945</v>
      </c>
      <c r="O62" s="2">
        <v>8851.3029022437677</v>
      </c>
      <c r="P62" s="2">
        <v>8818.1388848917777</v>
      </c>
      <c r="Q62" s="2">
        <v>8702.6677898513499</v>
      </c>
      <c r="R62" s="2">
        <v>8308.9930781864368</v>
      </c>
      <c r="S62" s="2">
        <v>7856.9579486981193</v>
      </c>
      <c r="T62" s="2">
        <v>7634.5516332809993</v>
      </c>
      <c r="U62" s="2">
        <v>7475.2274949260755</v>
      </c>
      <c r="V62" s="2">
        <v>7323.8615419681955</v>
      </c>
      <c r="W62" s="2">
        <v>7170.7469222226791</v>
      </c>
      <c r="X62" s="2">
        <v>7023.9697188128266</v>
      </c>
      <c r="Y62" s="2">
        <v>6897.2327909885062</v>
      </c>
      <c r="Z62" s="2">
        <v>6739.9032962979636</v>
      </c>
      <c r="AA62" s="2">
        <v>6589.1814465138486</v>
      </c>
      <c r="AB62" s="2">
        <v>6438.9497457955276</v>
      </c>
      <c r="AC62" s="2">
        <v>6309.9878064946915</v>
      </c>
      <c r="AD62" s="2">
        <v>6190.9451835615064</v>
      </c>
      <c r="AE62" s="2">
        <v>6075.5041488539227</v>
      </c>
      <c r="AF62" s="2">
        <v>5962.5903259361903</v>
      </c>
      <c r="AG62" s="2">
        <v>5831.7887344921219</v>
      </c>
      <c r="AH62" s="2">
        <v>5702.9843050325962</v>
      </c>
      <c r="AI62" s="2">
        <v>5595.1905853044846</v>
      </c>
    </row>
    <row r="63" spans="1:35" x14ac:dyDescent="0.25">
      <c r="B63" s="11"/>
      <c r="D63" t="s">
        <v>27</v>
      </c>
      <c r="E63" s="3"/>
      <c r="F63" s="2">
        <v>5.4071763015754533</v>
      </c>
      <c r="G63" s="2">
        <v>9.3662596057779943</v>
      </c>
      <c r="H63" s="2">
        <v>14.920684803380381</v>
      </c>
      <c r="I63" s="2">
        <v>24.581168638090467</v>
      </c>
      <c r="J63" s="2">
        <v>38.413548541357329</v>
      </c>
      <c r="K63" s="2">
        <v>53.921639707581718</v>
      </c>
      <c r="L63" s="2">
        <v>71.340677291823226</v>
      </c>
      <c r="M63" s="2">
        <v>98.805843940824715</v>
      </c>
      <c r="N63" s="2">
        <v>130.38437274203145</v>
      </c>
      <c r="O63" s="2">
        <v>154.82183759408309</v>
      </c>
      <c r="P63" s="2">
        <v>179.89991436208317</v>
      </c>
      <c r="Q63" s="2">
        <v>186.11378825718484</v>
      </c>
      <c r="R63" s="2">
        <v>195.28186328256547</v>
      </c>
      <c r="S63" s="2">
        <v>177.93420253221353</v>
      </c>
      <c r="T63" s="2">
        <v>171.39566624574624</v>
      </c>
      <c r="U63" s="2">
        <v>178.21710444397112</v>
      </c>
      <c r="V63" s="2">
        <v>132.61142914471171</v>
      </c>
      <c r="W63" s="2">
        <v>163.06322951919407</v>
      </c>
      <c r="X63" s="2">
        <v>125.19045012964233</v>
      </c>
      <c r="Y63" s="2">
        <v>87.045477255364517</v>
      </c>
      <c r="Z63" s="2">
        <v>91.210108811463769</v>
      </c>
      <c r="AA63" s="2">
        <v>67.927656527344197</v>
      </c>
      <c r="AB63" s="2">
        <v>71.306966269688985</v>
      </c>
      <c r="AC63" s="2">
        <v>48.550197018528138</v>
      </c>
      <c r="AD63" s="2">
        <v>24.27018299575894</v>
      </c>
      <c r="AE63" s="2">
        <v>31.662452016201161</v>
      </c>
      <c r="AF63" s="2">
        <v>35.432181655094752</v>
      </c>
      <c r="AG63" s="2">
        <v>7.4281038656352871</v>
      </c>
      <c r="AH63" s="2">
        <v>10.985898894114561</v>
      </c>
      <c r="AI63" s="2">
        <v>9.3612934450929792</v>
      </c>
    </row>
    <row r="64" spans="1:35" x14ac:dyDescent="0.25">
      <c r="B64" s="12"/>
      <c r="D64" t="s">
        <v>5</v>
      </c>
      <c r="E64" s="2"/>
      <c r="F64" s="2">
        <f>SUM(F62:F63)</f>
        <v>8246.2406959215805</v>
      </c>
      <c r="G64" s="2">
        <f t="shared" ref="G64" si="9">SUM(G62:G63)</f>
        <v>8541.1824828872759</v>
      </c>
      <c r="H64" s="2">
        <f t="shared" ref="H64" si="10">SUM(H62:H63)</f>
        <v>8901.9728029336347</v>
      </c>
      <c r="I64" s="2">
        <f t="shared" ref="I64" si="11">SUM(I62:I63)</f>
        <v>8842.9441891322767</v>
      </c>
      <c r="J64" s="2">
        <f t="shared" ref="J64" si="12">SUM(J62:J63)</f>
        <v>9119.1964234916122</v>
      </c>
      <c r="K64" s="2">
        <f t="shared" ref="K64" si="13">SUM(K62:K63)</f>
        <v>9188.5670959787403</v>
      </c>
      <c r="L64" s="2">
        <f t="shared" ref="L64" si="14">SUM(L62:L63)</f>
        <v>9266.5740318072785</v>
      </c>
      <c r="M64" s="2">
        <f t="shared" ref="M64" si="15">SUM(M62:M63)</f>
        <v>9175.2933887983236</v>
      </c>
      <c r="N64" s="2">
        <f t="shared" ref="N64" si="16">SUM(N62:N63)</f>
        <v>9003.2019372099767</v>
      </c>
      <c r="O64" s="2">
        <f t="shared" ref="O64" si="17">SUM(O62:O63)</f>
        <v>9006.1247398378509</v>
      </c>
      <c r="P64" s="2">
        <f t="shared" ref="P64" si="18">SUM(P62:P63)</f>
        <v>8998.0387992538617</v>
      </c>
      <c r="Q64" s="2">
        <f t="shared" ref="Q64" si="19">SUM(Q62:Q63)</f>
        <v>8888.7815781085355</v>
      </c>
      <c r="R64" s="2">
        <f t="shared" ref="R64" si="20">SUM(R62:R63)</f>
        <v>8504.2749414690024</v>
      </c>
      <c r="S64" s="2">
        <f t="shared" ref="S64" si="21">SUM(S62:S63)</f>
        <v>8034.8921512303332</v>
      </c>
      <c r="T64" s="2">
        <f t="shared" ref="T64" si="22">SUM(T62:T63)</f>
        <v>7805.9472995267452</v>
      </c>
      <c r="U64" s="2">
        <f t="shared" ref="U64" si="23">SUM(U62:U63)</f>
        <v>7653.4445993700465</v>
      </c>
      <c r="V64" s="2">
        <f t="shared" ref="V64" si="24">SUM(V62:V63)</f>
        <v>7456.4729711129075</v>
      </c>
      <c r="W64" s="2">
        <f t="shared" ref="W64" si="25">SUM(W62:W63)</f>
        <v>7333.8101517418736</v>
      </c>
      <c r="X64" s="2">
        <f t="shared" ref="X64" si="26">SUM(X62:X63)</f>
        <v>7149.1601689424688</v>
      </c>
      <c r="Y64" s="2">
        <f t="shared" ref="Y64" si="27">SUM(Y62:Y63)</f>
        <v>6984.278268243871</v>
      </c>
      <c r="Z64" s="2">
        <f t="shared" ref="Z64" si="28">SUM(Z62:Z63)</f>
        <v>6831.1134051094277</v>
      </c>
      <c r="AA64" s="2">
        <f t="shared" ref="AA64" si="29">SUM(AA62:AA63)</f>
        <v>6657.1091030411926</v>
      </c>
      <c r="AB64" s="2">
        <f t="shared" ref="AB64" si="30">SUM(AB62:AB63)</f>
        <v>6510.2567120652166</v>
      </c>
      <c r="AC64" s="2">
        <f t="shared" ref="AC64" si="31">SUM(AC62:AC63)</f>
        <v>6358.5380035132193</v>
      </c>
      <c r="AD64" s="2">
        <f t="shared" ref="AD64" si="32">SUM(AD62:AD63)</f>
        <v>6215.215366557265</v>
      </c>
      <c r="AE64" s="2">
        <f t="shared" ref="AE64" si="33">SUM(AE62:AE63)</f>
        <v>6107.1666008701241</v>
      </c>
      <c r="AF64" s="2">
        <f t="shared" ref="AF64" si="34">SUM(AF62:AF63)</f>
        <v>5998.0225075912849</v>
      </c>
      <c r="AG64" s="2">
        <f t="shared" ref="AG64" si="35">SUM(AG62:AG63)</f>
        <v>5839.2168383577573</v>
      </c>
      <c r="AH64" s="2">
        <f t="shared" ref="AH64" si="36">SUM(AH62:AH63)</f>
        <v>5713.9702039267104</v>
      </c>
      <c r="AI64" s="2">
        <f t="shared" ref="AI64" si="37">SUM(AI62:AI63)</f>
        <v>5604.5518787495776</v>
      </c>
    </row>
    <row r="65" spans="2:35" x14ac:dyDescent="0.25">
      <c r="B65" s="11"/>
      <c r="E65" s="3"/>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2:35" x14ac:dyDescent="0.25">
      <c r="B66" s="11" t="s">
        <v>1</v>
      </c>
      <c r="D66" t="s">
        <v>2</v>
      </c>
      <c r="E66" s="2">
        <v>278.39048824934594</v>
      </c>
      <c r="F66" s="2">
        <v>541.86786132977295</v>
      </c>
      <c r="G66" s="2">
        <v>311.01599247420432</v>
      </c>
      <c r="H66" s="2">
        <v>618.43980609154892</v>
      </c>
      <c r="I66" s="2">
        <v>623.14054860115516</v>
      </c>
      <c r="J66" s="2">
        <v>119.97578008059104</v>
      </c>
      <c r="K66" s="2">
        <v>454.60924082968239</v>
      </c>
      <c r="L66" s="2">
        <v>686.06877777127329</v>
      </c>
      <c r="M66" s="2">
        <v>689.87560590152418</v>
      </c>
      <c r="N66" s="2">
        <v>844.49812877351121</v>
      </c>
      <c r="O66" s="2">
        <v>919.43642347416858</v>
      </c>
      <c r="P66" s="2">
        <v>814.53614245663368</v>
      </c>
      <c r="Q66" s="2">
        <v>1071.5687090491085</v>
      </c>
      <c r="R66" s="2">
        <v>985.29663626029924</v>
      </c>
      <c r="S66" s="2">
        <v>1144.4247464511261</v>
      </c>
      <c r="T66" s="2">
        <v>1042.4152128956061</v>
      </c>
      <c r="U66" s="2">
        <v>1204.6904923566856</v>
      </c>
      <c r="V66" s="2">
        <v>1123.8311370237045</v>
      </c>
      <c r="W66" s="2">
        <v>1275.9270621350165</v>
      </c>
      <c r="X66" s="2">
        <v>1276.0394012040974</v>
      </c>
      <c r="Y66" s="2">
        <v>1235.8124427708026</v>
      </c>
      <c r="Z66" s="2">
        <v>996.29974646883284</v>
      </c>
      <c r="AA66" s="2">
        <v>1116.9082447313313</v>
      </c>
      <c r="AB66" s="2">
        <v>946.87647563313624</v>
      </c>
      <c r="AC66" s="2">
        <v>1004.8339353063025</v>
      </c>
      <c r="AD66" s="2">
        <v>892.43720050345837</v>
      </c>
      <c r="AE66" s="2">
        <v>1160.0679494087606</v>
      </c>
      <c r="AF66" s="2">
        <v>977.95735249087284</v>
      </c>
      <c r="AG66" s="2">
        <v>930.05516086022556</v>
      </c>
      <c r="AH66" s="2">
        <v>894.60478315431044</v>
      </c>
      <c r="AI66" s="2">
        <v>741.98734161526693</v>
      </c>
    </row>
    <row r="67" spans="2:35" x14ac:dyDescent="0.25">
      <c r="B67" s="11"/>
    </row>
    <row r="68" spans="2:35" x14ac:dyDescent="0.25">
      <c r="B68" s="11" t="s">
        <v>6</v>
      </c>
      <c r="C68" t="s">
        <v>7</v>
      </c>
      <c r="D68" t="s">
        <v>8</v>
      </c>
      <c r="F68" s="2">
        <v>239.31947191147421</v>
      </c>
      <c r="G68" s="2">
        <v>231.63011926883897</v>
      </c>
      <c r="H68" s="2">
        <v>254.10157451414838</v>
      </c>
      <c r="I68" s="2">
        <v>274.48663549749222</v>
      </c>
      <c r="J68" s="2">
        <v>280.77231511984547</v>
      </c>
      <c r="K68" s="2">
        <v>274.68637924454174</v>
      </c>
      <c r="L68" s="2">
        <v>268.22380448066468</v>
      </c>
      <c r="M68" s="2">
        <v>261.25356477318877</v>
      </c>
      <c r="N68" s="2">
        <v>253.70125657646921</v>
      </c>
      <c r="O68" s="2">
        <v>246.15081952331744</v>
      </c>
      <c r="P68" s="2">
        <v>238.31784175812558</v>
      </c>
      <c r="Q68" s="2">
        <v>230.35909803550788</v>
      </c>
      <c r="R68" s="2">
        <v>222.69668137872429</v>
      </c>
      <c r="S68" s="2">
        <v>214.7027238223493</v>
      </c>
      <c r="T68" s="2">
        <v>208.21507015348803</v>
      </c>
      <c r="U68" s="2">
        <v>204.97289228366034</v>
      </c>
      <c r="V68" s="2">
        <v>202.98304942303943</v>
      </c>
      <c r="W68" s="2">
        <v>201.00326715850863</v>
      </c>
      <c r="X68" s="2">
        <v>199.58298135962841</v>
      </c>
      <c r="Y68" s="2">
        <v>198.12419843087361</v>
      </c>
      <c r="Z68" s="2">
        <v>195.96485555478341</v>
      </c>
      <c r="AA68" s="2">
        <v>194.11702868397856</v>
      </c>
      <c r="AB68" s="2">
        <v>192.24552303118443</v>
      </c>
      <c r="AC68" s="2">
        <v>190.25683262138693</v>
      </c>
      <c r="AD68" s="2">
        <v>188.33822730705222</v>
      </c>
      <c r="AE68" s="2">
        <v>186.40945611265798</v>
      </c>
      <c r="AF68" s="2">
        <v>184.63056128517692</v>
      </c>
      <c r="AG68" s="2">
        <v>183.33427401690409</v>
      </c>
      <c r="AH68" s="2">
        <v>181.74715746279799</v>
      </c>
      <c r="AI68" s="2">
        <v>179.84334265606032</v>
      </c>
    </row>
    <row r="69" spans="2:35" x14ac:dyDescent="0.25">
      <c r="B69" s="11"/>
      <c r="D69" t="s">
        <v>9</v>
      </c>
      <c r="F69" s="2">
        <v>328.30830040208986</v>
      </c>
      <c r="G69" s="2">
        <v>352.15459420011518</v>
      </c>
      <c r="H69" s="2">
        <v>373.14799422303219</v>
      </c>
      <c r="I69" s="2">
        <v>393.33472610008118</v>
      </c>
      <c r="J69" s="2">
        <v>395.87722180252229</v>
      </c>
      <c r="K69" s="2">
        <v>401.56384086863</v>
      </c>
      <c r="L69" s="2">
        <v>433.10287383615179</v>
      </c>
      <c r="M69" s="2">
        <v>449.79087028951267</v>
      </c>
      <c r="N69" s="2">
        <v>473.23611177792321</v>
      </c>
      <c r="O69" s="2">
        <v>498.55440852296664</v>
      </c>
      <c r="P69" s="2">
        <v>502.27666911345091</v>
      </c>
      <c r="Q69" s="2">
        <v>506.67359418854664</v>
      </c>
      <c r="R69" s="2">
        <v>514.71223838051162</v>
      </c>
      <c r="S69" s="2">
        <v>517.56164130553384</v>
      </c>
      <c r="T69" s="2">
        <v>522.76419058385034</v>
      </c>
      <c r="U69" s="2">
        <v>526.90332522244421</v>
      </c>
      <c r="V69" s="2">
        <v>530.54890119526533</v>
      </c>
      <c r="W69" s="2">
        <v>529.78541903529901</v>
      </c>
      <c r="X69" s="2">
        <v>538.24644342873137</v>
      </c>
      <c r="Y69" s="2">
        <v>548.62642588281119</v>
      </c>
      <c r="Z69" s="2">
        <v>567.41619141311094</v>
      </c>
      <c r="AA69" s="2">
        <v>577.15535997077347</v>
      </c>
      <c r="AB69" s="2">
        <v>585.20507354653773</v>
      </c>
      <c r="AC69" s="2">
        <v>592.95875484617659</v>
      </c>
      <c r="AD69" s="2">
        <v>601.97978840139058</v>
      </c>
      <c r="AE69" s="2">
        <v>612.99973748141849</v>
      </c>
      <c r="AF69" s="2">
        <v>625.00666004493814</v>
      </c>
      <c r="AG69" s="2">
        <v>642.4730561102873</v>
      </c>
      <c r="AH69" s="2">
        <v>669.7240434437781</v>
      </c>
      <c r="AI69" s="2">
        <v>635.38368050243866</v>
      </c>
    </row>
    <row r="70" spans="2:35" x14ac:dyDescent="0.25">
      <c r="B70" s="11"/>
      <c r="D70" t="s">
        <v>10</v>
      </c>
      <c r="F70" s="2">
        <v>142.58447783013321</v>
      </c>
      <c r="G70" s="2">
        <v>163.51307679773208</v>
      </c>
      <c r="H70" s="2">
        <v>178.99366717303477</v>
      </c>
      <c r="I70" s="2">
        <v>176.23539083583384</v>
      </c>
      <c r="J70" s="2">
        <v>197.57462486245143</v>
      </c>
      <c r="K70" s="2">
        <v>227.31352463680417</v>
      </c>
      <c r="L70" s="2">
        <v>194.32434538804787</v>
      </c>
      <c r="M70" s="2">
        <v>172.84377603260944</v>
      </c>
      <c r="N70" s="2">
        <v>157.806718204269</v>
      </c>
      <c r="O70" s="2">
        <v>148.24034082257353</v>
      </c>
      <c r="P70" s="2">
        <v>183.68336831866674</v>
      </c>
      <c r="Q70" s="2">
        <v>184.13236149371045</v>
      </c>
      <c r="R70" s="2">
        <v>184.66691695197778</v>
      </c>
      <c r="S70" s="2">
        <v>185.41854409242791</v>
      </c>
      <c r="T70" s="2">
        <v>185.81438364631634</v>
      </c>
      <c r="U70" s="2">
        <v>185.91008451941644</v>
      </c>
      <c r="V70" s="2">
        <v>186.48535305945322</v>
      </c>
      <c r="W70" s="2">
        <v>187.36896856531845</v>
      </c>
      <c r="X70" s="2">
        <v>188.14195635265833</v>
      </c>
      <c r="Y70" s="2">
        <v>189.12786131840207</v>
      </c>
      <c r="Z70" s="2">
        <v>131.06088898650097</v>
      </c>
      <c r="AA70" s="2">
        <v>131.29474733437922</v>
      </c>
      <c r="AB70" s="2">
        <v>131.58455515164633</v>
      </c>
      <c r="AC70" s="2">
        <v>131.88288750982363</v>
      </c>
      <c r="AD70" s="2">
        <v>132.1464334840403</v>
      </c>
      <c r="AE70" s="2">
        <v>132.41488614563494</v>
      </c>
      <c r="AF70" s="2">
        <v>132.65573265423902</v>
      </c>
      <c r="AG70" s="2">
        <v>132.85453254225433</v>
      </c>
      <c r="AH70" s="2">
        <v>133.14255359600844</v>
      </c>
      <c r="AI70" s="2">
        <v>133.41935493545677</v>
      </c>
    </row>
    <row r="71" spans="2:35" x14ac:dyDescent="0.25">
      <c r="B71" s="11"/>
      <c r="D71" t="s">
        <v>11</v>
      </c>
      <c r="F71" s="2">
        <v>14.813454771368372</v>
      </c>
      <c r="G71" s="2">
        <v>18.250168696032027</v>
      </c>
      <c r="H71" s="2">
        <v>21.414015976640922</v>
      </c>
      <c r="I71" s="2">
        <v>24.103811253547068</v>
      </c>
      <c r="J71" s="2">
        <v>31.313835990516111</v>
      </c>
      <c r="K71" s="2">
        <v>75.926017927143761</v>
      </c>
      <c r="L71" s="2">
        <v>62.354621594338845</v>
      </c>
      <c r="M71" s="2">
        <v>57.721682366675552</v>
      </c>
      <c r="N71" s="2">
        <v>53.836116969902925</v>
      </c>
      <c r="O71" s="2">
        <v>51.164426541943342</v>
      </c>
      <c r="P71" s="2">
        <v>77.425534345496715</v>
      </c>
      <c r="Q71" s="2">
        <v>79.869541617059994</v>
      </c>
      <c r="R71" s="2">
        <v>82.241349049543544</v>
      </c>
      <c r="S71" s="2">
        <v>84.712907672646708</v>
      </c>
      <c r="T71" s="2">
        <v>86.905483795016025</v>
      </c>
      <c r="U71" s="2">
        <v>88.922839813774132</v>
      </c>
      <c r="V71" s="2">
        <v>91.310676769582031</v>
      </c>
      <c r="W71" s="2">
        <v>93.894322473520631</v>
      </c>
      <c r="X71" s="2">
        <v>96.428002484779967</v>
      </c>
      <c r="Y71" s="2">
        <v>99.062236927577729</v>
      </c>
      <c r="Z71" s="2">
        <v>100.45400499528554</v>
      </c>
      <c r="AA71" s="2">
        <v>103.06162445332116</v>
      </c>
      <c r="AB71" s="2">
        <v>105.71062203803723</v>
      </c>
      <c r="AC71" s="2">
        <v>108.36947853874454</v>
      </c>
      <c r="AD71" s="2">
        <v>111.01686748912259</v>
      </c>
      <c r="AE71" s="2">
        <v>113.6735718249232</v>
      </c>
      <c r="AF71" s="2">
        <v>116.32576097241154</v>
      </c>
      <c r="AG71" s="2">
        <v>118.97596094719566</v>
      </c>
      <c r="AH71" s="2">
        <v>121.66740159574132</v>
      </c>
      <c r="AI71" s="2">
        <v>124.35044949089648</v>
      </c>
    </row>
    <row r="72" spans="2:35" x14ac:dyDescent="0.25">
      <c r="B72" s="11"/>
      <c r="D72" t="s">
        <v>5</v>
      </c>
      <c r="F72" s="2">
        <v>725.0257049150656</v>
      </c>
      <c r="G72" s="2">
        <v>765.54795896271821</v>
      </c>
      <c r="H72" s="2">
        <v>827.65725188685622</v>
      </c>
      <c r="I72" s="2">
        <v>868.16056368695433</v>
      </c>
      <c r="J72" s="2">
        <v>905.53799777533527</v>
      </c>
      <c r="K72" s="2">
        <v>979.48976267711976</v>
      </c>
      <c r="L72" s="2">
        <v>958.00564529920314</v>
      </c>
      <c r="M72" s="2">
        <v>941.60989346198642</v>
      </c>
      <c r="N72" s="2">
        <v>938.58020352856443</v>
      </c>
      <c r="O72" s="2">
        <v>944.10999541080105</v>
      </c>
      <c r="P72" s="2">
        <v>1001.7034135357401</v>
      </c>
      <c r="Q72" s="2">
        <v>1001.034595334825</v>
      </c>
      <c r="R72" s="2">
        <v>1004.3171857607572</v>
      </c>
      <c r="S72" s="2">
        <v>1002.3958168929578</v>
      </c>
      <c r="T72" s="2">
        <v>1003.6991281786708</v>
      </c>
      <c r="U72" s="2">
        <v>1006.7091418392952</v>
      </c>
      <c r="V72" s="2">
        <v>1011.3279804473401</v>
      </c>
      <c r="W72" s="2">
        <v>1012.0519772326468</v>
      </c>
      <c r="X72" s="2">
        <v>1022.3993836257981</v>
      </c>
      <c r="Y72" s="2">
        <v>1034.9407225596647</v>
      </c>
      <c r="Z72" s="2">
        <v>994.89594094968095</v>
      </c>
      <c r="AA72" s="2">
        <v>1005.6287604424524</v>
      </c>
      <c r="AB72" s="2">
        <v>1014.7457737674058</v>
      </c>
      <c r="AC72" s="2">
        <v>1023.4679535161317</v>
      </c>
      <c r="AD72" s="2">
        <v>1033.4813166816057</v>
      </c>
      <c r="AE72" s="2">
        <v>1045.4976515646345</v>
      </c>
      <c r="AF72" s="2">
        <v>1058.6187149567656</v>
      </c>
      <c r="AG72" s="2">
        <v>1077.6378236166413</v>
      </c>
      <c r="AH72" s="2">
        <v>1106.2811560983257</v>
      </c>
      <c r="AI72" s="2">
        <v>1072.9968275848521</v>
      </c>
    </row>
    <row r="73" spans="2:35" x14ac:dyDescent="0.25">
      <c r="B73" s="11"/>
      <c r="C73" t="s">
        <v>12</v>
      </c>
      <c r="D73" t="s">
        <v>8</v>
      </c>
      <c r="F73" s="2">
        <v>78.843879000204211</v>
      </c>
      <c r="G73" s="2">
        <v>76.095215929667447</v>
      </c>
      <c r="H73" s="2">
        <v>86.157527488813912</v>
      </c>
      <c r="I73" s="2">
        <v>95.582626923303124</v>
      </c>
      <c r="J73" s="2">
        <v>99.447338253514488</v>
      </c>
      <c r="K73" s="2">
        <v>97.326634754882846</v>
      </c>
      <c r="L73" s="2">
        <v>95.031074272181598</v>
      </c>
      <c r="M73" s="2">
        <v>92.536611143082979</v>
      </c>
      <c r="N73" s="2">
        <v>89.769728930266524</v>
      </c>
      <c r="O73" s="2">
        <v>86.971702643215238</v>
      </c>
      <c r="P73" s="2">
        <v>83.994944859321151</v>
      </c>
      <c r="Q73" s="2">
        <v>80.937025730487832</v>
      </c>
      <c r="R73" s="2">
        <v>77.976836121753692</v>
      </c>
      <c r="S73" s="2">
        <v>74.847949244892718</v>
      </c>
      <c r="T73" s="2">
        <v>72.337068779383188</v>
      </c>
      <c r="U73" s="2">
        <v>71.202409139749022</v>
      </c>
      <c r="V73" s="2">
        <v>70.599940394482374</v>
      </c>
      <c r="W73" s="2">
        <v>69.996752308639017</v>
      </c>
      <c r="X73" s="2">
        <v>69.632692960762853</v>
      </c>
      <c r="Y73" s="2">
        <v>69.24867971350146</v>
      </c>
      <c r="Z73" s="2">
        <v>68.387929467884774</v>
      </c>
      <c r="AA73" s="2">
        <v>67.662490713958732</v>
      </c>
      <c r="AB73" s="2">
        <v>66.925409261661969</v>
      </c>
      <c r="AC73" s="2">
        <v>66.135561035641828</v>
      </c>
      <c r="AD73" s="2">
        <v>65.375229879141003</v>
      </c>
      <c r="AE73" s="2">
        <v>64.609163115184899</v>
      </c>
      <c r="AF73" s="2">
        <v>63.9078632496254</v>
      </c>
      <c r="AG73" s="2">
        <v>63.418161018411944</v>
      </c>
      <c r="AH73" s="2">
        <v>62.799347258557326</v>
      </c>
      <c r="AI73" s="2">
        <v>62.039725136679102</v>
      </c>
    </row>
    <row r="74" spans="2:35" x14ac:dyDescent="0.25">
      <c r="B74" s="11"/>
      <c r="D74" t="s">
        <v>13</v>
      </c>
      <c r="F74" s="2">
        <v>104.25771705206827</v>
      </c>
      <c r="G74" s="2">
        <v>107.29336643730153</v>
      </c>
      <c r="H74" s="2">
        <v>106.89887812416717</v>
      </c>
      <c r="I74" s="2">
        <v>120.78411237614787</v>
      </c>
      <c r="J74" s="2">
        <v>122.41087732831751</v>
      </c>
      <c r="K74" s="2">
        <v>115.20398692968492</v>
      </c>
      <c r="L74" s="2">
        <v>116.34569953824474</v>
      </c>
      <c r="M74" s="2">
        <v>118.10948793175889</v>
      </c>
      <c r="N74" s="2">
        <v>112.85316634057087</v>
      </c>
      <c r="O74" s="2">
        <v>115.92278411927884</v>
      </c>
      <c r="P74" s="2">
        <v>94.388109790485515</v>
      </c>
      <c r="Q74" s="2">
        <v>94.657222519027414</v>
      </c>
      <c r="R74" s="2">
        <v>93.54558104496023</v>
      </c>
      <c r="S74" s="2">
        <v>97.280313517415379</v>
      </c>
      <c r="T74" s="2">
        <v>98.759915015071726</v>
      </c>
      <c r="U74" s="2">
        <v>103.14300805303378</v>
      </c>
      <c r="V74" s="2">
        <v>105.87221142488531</v>
      </c>
      <c r="W74" s="2">
        <v>107.10419008072353</v>
      </c>
      <c r="X74" s="2">
        <v>111.97582977488801</v>
      </c>
      <c r="Y74" s="2">
        <v>114.09024159928185</v>
      </c>
      <c r="Z74" s="2">
        <v>116.06439565317717</v>
      </c>
      <c r="AA74" s="2">
        <v>116.97207934066418</v>
      </c>
      <c r="AB74" s="2">
        <v>119.94198778104864</v>
      </c>
      <c r="AC74" s="2">
        <v>122.88568194405129</v>
      </c>
      <c r="AD74" s="2">
        <v>127.29621712422568</v>
      </c>
      <c r="AE74" s="2">
        <v>130.26526085745652</v>
      </c>
      <c r="AF74" s="2">
        <v>135.10013220354136</v>
      </c>
      <c r="AG74" s="2">
        <v>140.52221306020192</v>
      </c>
      <c r="AH74" s="2">
        <v>151.13284087987321</v>
      </c>
      <c r="AI74" s="2">
        <v>128.97287988831849</v>
      </c>
    </row>
    <row r="75" spans="2:35" x14ac:dyDescent="0.25">
      <c r="B75" s="11"/>
      <c r="D75" t="s">
        <v>10</v>
      </c>
      <c r="F75" s="2">
        <v>43.803122960832447</v>
      </c>
      <c r="G75" s="2">
        <v>41.827868005599001</v>
      </c>
      <c r="H75" s="2">
        <v>43.413816238681662</v>
      </c>
      <c r="I75" s="2">
        <v>35.980037776810498</v>
      </c>
      <c r="J75" s="2">
        <v>38.728413487338365</v>
      </c>
      <c r="K75" s="2">
        <v>60.121988488147615</v>
      </c>
      <c r="L75" s="2">
        <v>57.220403630043869</v>
      </c>
      <c r="M75" s="2">
        <v>56.667238793406732</v>
      </c>
      <c r="N75" s="2">
        <v>56.057592082323239</v>
      </c>
      <c r="O75" s="2">
        <v>55.565955498175605</v>
      </c>
      <c r="P75" s="2">
        <v>101.06207240708039</v>
      </c>
      <c r="Q75" s="2">
        <v>102.19255688952043</v>
      </c>
      <c r="R75" s="2">
        <v>103.23301696893445</v>
      </c>
      <c r="S75" s="2">
        <v>104.31538875726199</v>
      </c>
      <c r="T75" s="2">
        <v>105.13961618184712</v>
      </c>
      <c r="U75" s="2">
        <v>105.75744603845888</v>
      </c>
      <c r="V75" s="2">
        <v>106.61879483436286</v>
      </c>
      <c r="W75" s="2">
        <v>107.61750283891872</v>
      </c>
      <c r="X75" s="2">
        <v>108.55323354339099</v>
      </c>
      <c r="Y75" s="2">
        <v>109.54767031199232</v>
      </c>
      <c r="Z75" s="2">
        <v>81.747570046326032</v>
      </c>
      <c r="AA75" s="2">
        <v>82.070652783805613</v>
      </c>
      <c r="AB75" s="2">
        <v>82.419376894262044</v>
      </c>
      <c r="AC75" s="2">
        <v>82.767256188115184</v>
      </c>
      <c r="AD75" s="2">
        <v>83.091062095917522</v>
      </c>
      <c r="AE75" s="2">
        <v>83.413414401990863</v>
      </c>
      <c r="AF75" s="2">
        <v>83.717348798687482</v>
      </c>
      <c r="AG75" s="2">
        <v>83.997023639933019</v>
      </c>
      <c r="AH75" s="2">
        <v>84.320175540111919</v>
      </c>
      <c r="AI75" s="2">
        <v>84.633258773239135</v>
      </c>
    </row>
    <row r="76" spans="2:35" x14ac:dyDescent="0.25">
      <c r="B76" s="11"/>
      <c r="D76" t="s">
        <v>11</v>
      </c>
      <c r="F76" s="2">
        <v>2.0449086821953366</v>
      </c>
      <c r="G76" s="2">
        <v>1.9830942078572202</v>
      </c>
      <c r="H76" s="2">
        <v>2.2805372343474026</v>
      </c>
      <c r="I76" s="2">
        <v>1.7812731840756859</v>
      </c>
      <c r="J76" s="2">
        <v>3.2956417515544816</v>
      </c>
      <c r="K76" s="2">
        <v>8.5877743670200815</v>
      </c>
      <c r="L76" s="2">
        <v>7.8340396495987523</v>
      </c>
      <c r="M76" s="2">
        <v>7.6344671424641</v>
      </c>
      <c r="N76" s="2">
        <v>7.4166176450028303</v>
      </c>
      <c r="O76" s="2">
        <v>7.2277796077723657</v>
      </c>
      <c r="P76" s="2">
        <v>23.760621621915313</v>
      </c>
      <c r="Q76" s="2">
        <v>24.764391603886409</v>
      </c>
      <c r="R76" s="2">
        <v>25.748585621636675</v>
      </c>
      <c r="S76" s="2">
        <v>26.76039364568474</v>
      </c>
      <c r="T76" s="2">
        <v>27.697380398473449</v>
      </c>
      <c r="U76" s="2">
        <v>28.591982655257816</v>
      </c>
      <c r="V76" s="2">
        <v>29.59070948233218</v>
      </c>
      <c r="W76" s="2">
        <v>30.64444406984493</v>
      </c>
      <c r="X76" s="2">
        <v>31.68915667620108</v>
      </c>
      <c r="Y76" s="2">
        <v>32.759430983001977</v>
      </c>
      <c r="Z76" s="2">
        <v>32.969107352815229</v>
      </c>
      <c r="AA76" s="2">
        <v>34.024777205628844</v>
      </c>
      <c r="AB76" s="2">
        <v>35.093957131256587</v>
      </c>
      <c r="AC76" s="2">
        <v>36.168476483515185</v>
      </c>
      <c r="AD76" s="2">
        <v>37.243762578921171</v>
      </c>
      <c r="AE76" s="2">
        <v>38.324225967784336</v>
      </c>
      <c r="AF76" s="2">
        <v>39.407431943690383</v>
      </c>
      <c r="AG76" s="2">
        <v>40.495778742189273</v>
      </c>
      <c r="AH76" s="2">
        <v>41.593528017051376</v>
      </c>
      <c r="AI76" s="2">
        <v>42.690987504990147</v>
      </c>
    </row>
    <row r="77" spans="2:35" x14ac:dyDescent="0.25">
      <c r="B77" s="11"/>
      <c r="D77" t="s">
        <v>5</v>
      </c>
      <c r="F77" s="2">
        <v>228.94962769530028</v>
      </c>
      <c r="G77" s="2">
        <v>227.1995445804252</v>
      </c>
      <c r="H77" s="2">
        <v>238.75075908601016</v>
      </c>
      <c r="I77" s="2">
        <v>254.12805026033718</v>
      </c>
      <c r="J77" s="2">
        <v>263.88227082072478</v>
      </c>
      <c r="K77" s="2">
        <v>281.24038453973543</v>
      </c>
      <c r="L77" s="2">
        <v>276.43121709006897</v>
      </c>
      <c r="M77" s="2">
        <v>274.94780501071267</v>
      </c>
      <c r="N77" s="2">
        <v>266.09710499816345</v>
      </c>
      <c r="O77" s="2">
        <v>265.68822186844204</v>
      </c>
      <c r="P77" s="2">
        <v>303.20574867880237</v>
      </c>
      <c r="Q77" s="2">
        <v>302.55119674292206</v>
      </c>
      <c r="R77" s="2">
        <v>300.50401975728505</v>
      </c>
      <c r="S77" s="2">
        <v>303.20404516525485</v>
      </c>
      <c r="T77" s="2">
        <v>303.9339803747755</v>
      </c>
      <c r="U77" s="2">
        <v>308.69484588649954</v>
      </c>
      <c r="V77" s="2">
        <v>312.68165613606271</v>
      </c>
      <c r="W77" s="2">
        <v>315.36288929812622</v>
      </c>
      <c r="X77" s="2">
        <v>321.85091295524296</v>
      </c>
      <c r="Y77" s="2">
        <v>325.64602260777758</v>
      </c>
      <c r="Z77" s="2">
        <v>299.16900252020321</v>
      </c>
      <c r="AA77" s="2">
        <v>300.73000004405736</v>
      </c>
      <c r="AB77" s="2">
        <v>304.38073106822924</v>
      </c>
      <c r="AC77" s="2">
        <v>307.95697565132349</v>
      </c>
      <c r="AD77" s="2">
        <v>313.00627167820539</v>
      </c>
      <c r="AE77" s="2">
        <v>316.6120643424166</v>
      </c>
      <c r="AF77" s="2">
        <v>322.13277619554464</v>
      </c>
      <c r="AG77" s="2">
        <v>328.43317646073615</v>
      </c>
      <c r="AH77" s="2">
        <v>339.84589169559382</v>
      </c>
      <c r="AI77" s="2">
        <v>318.33685130322692</v>
      </c>
    </row>
    <row r="78" spans="2:35" x14ac:dyDescent="0.25">
      <c r="B78" s="11"/>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2:35" x14ac:dyDescent="0.25">
      <c r="B79" s="11" t="s">
        <v>14</v>
      </c>
      <c r="C79" t="s">
        <v>15</v>
      </c>
      <c r="D79" t="s">
        <v>16</v>
      </c>
      <c r="F79" s="3">
        <v>7.0186501624826541</v>
      </c>
      <c r="G79" s="3">
        <v>7.1914137136367353</v>
      </c>
      <c r="H79" s="3">
        <v>7.1549665128373228</v>
      </c>
      <c r="I79" s="3">
        <v>7.1667054445821581</v>
      </c>
      <c r="J79" s="3">
        <v>7.1098717182310658</v>
      </c>
      <c r="K79" s="3">
        <v>7.147531169355771</v>
      </c>
      <c r="L79" s="3">
        <v>7.0917388946912112</v>
      </c>
      <c r="M79" s="3">
        <v>7.04696299891891</v>
      </c>
      <c r="N79" s="3">
        <v>7.073682526776893</v>
      </c>
      <c r="O79" s="3">
        <v>7.0208413438110382</v>
      </c>
      <c r="P79" s="3">
        <v>6.9774515932992474</v>
      </c>
      <c r="Q79" s="3">
        <v>7.0231556280504552</v>
      </c>
      <c r="R79" s="3">
        <v>6.9797742136727834</v>
      </c>
      <c r="S79" s="3">
        <v>6.9333492799089198</v>
      </c>
      <c r="T79" s="3">
        <v>6.8854174372898731</v>
      </c>
      <c r="U79" s="3">
        <v>6.8411632626334864</v>
      </c>
      <c r="V79" s="3">
        <v>6.801255996638691</v>
      </c>
      <c r="W79" s="3">
        <v>6.7637472143230237</v>
      </c>
      <c r="X79" s="3">
        <v>6.7279283781634485</v>
      </c>
      <c r="Y79" s="3">
        <v>6.696627305781587</v>
      </c>
      <c r="Z79" s="3">
        <v>6.6686203054906432</v>
      </c>
      <c r="AA79" s="3">
        <v>6.9804722230259006</v>
      </c>
      <c r="AB79" s="3">
        <v>6.974093041644398</v>
      </c>
      <c r="AC79" s="3">
        <v>6.9560778948777342</v>
      </c>
      <c r="AD79" s="3">
        <v>6.9439130487641059</v>
      </c>
      <c r="AE79" s="3">
        <v>6.9560034415340803</v>
      </c>
      <c r="AF79" s="3">
        <v>6.9908653338042654</v>
      </c>
      <c r="AG79" s="3">
        <v>7.0100104960202039</v>
      </c>
      <c r="AH79" s="3">
        <v>7.0351933190204088</v>
      </c>
      <c r="AI79" s="3">
        <v>7.017117999962406</v>
      </c>
    </row>
    <row r="80" spans="2:35" x14ac:dyDescent="0.25">
      <c r="B80" s="11"/>
      <c r="D80" t="s">
        <v>17</v>
      </c>
      <c r="F80" s="3">
        <v>25.826010077071519</v>
      </c>
      <c r="G80" s="3">
        <v>26.872557805633573</v>
      </c>
      <c r="H80" s="3">
        <v>26.896678413104894</v>
      </c>
      <c r="I80" s="3">
        <v>37.241309327750855</v>
      </c>
      <c r="J80" s="3">
        <v>39.581770342320972</v>
      </c>
      <c r="K80" s="3">
        <v>48.702740773112389</v>
      </c>
      <c r="L80" s="3">
        <v>44.496710714668986</v>
      </c>
      <c r="M80" s="3">
        <v>52.93370178601613</v>
      </c>
      <c r="N80" s="3">
        <v>57.880592343040334</v>
      </c>
      <c r="O80" s="3">
        <v>72.721861264779292</v>
      </c>
      <c r="P80" s="3">
        <v>48.908770172357634</v>
      </c>
      <c r="Q80" s="3">
        <v>52.285890822463145</v>
      </c>
      <c r="R80" s="3">
        <v>54.589606312092329</v>
      </c>
      <c r="S80" s="3">
        <v>49.754782731223415</v>
      </c>
      <c r="T80" s="3">
        <v>46.511079736468815</v>
      </c>
      <c r="U80" s="3">
        <v>46.286024530707756</v>
      </c>
      <c r="V80" s="3">
        <v>33.378371971204658</v>
      </c>
      <c r="W80" s="3">
        <v>50.193604251060904</v>
      </c>
      <c r="X80" s="3">
        <v>63.335475012610097</v>
      </c>
      <c r="Y80" s="3">
        <v>48.527328643327195</v>
      </c>
      <c r="Z80" s="3">
        <v>38.055359941684394</v>
      </c>
      <c r="AA80" s="3">
        <v>21.774390714960006</v>
      </c>
      <c r="AB80" s="3">
        <v>21.93223912515306</v>
      </c>
      <c r="AC80" s="3">
        <v>19.234129708361984</v>
      </c>
      <c r="AD80" s="3">
        <v>47.16818610263104</v>
      </c>
      <c r="AE80" s="3">
        <v>51.589436386461607</v>
      </c>
      <c r="AF80" s="3">
        <v>31.232666908690682</v>
      </c>
      <c r="AG80" s="3">
        <v>25.88706810400959</v>
      </c>
      <c r="AH80" s="3">
        <v>1.362608104150715</v>
      </c>
      <c r="AI80" s="3">
        <v>0</v>
      </c>
    </row>
    <row r="81" spans="2:35" x14ac:dyDescent="0.25">
      <c r="B81" s="11"/>
      <c r="D81" t="s">
        <v>18</v>
      </c>
      <c r="F81" s="3">
        <v>3.1759818553662873</v>
      </c>
      <c r="G81" s="3">
        <v>2.8716772846405956</v>
      </c>
      <c r="H81" s="3">
        <v>0.97660347874632691</v>
      </c>
      <c r="I81" s="3">
        <v>1.5695634972623651</v>
      </c>
      <c r="J81" s="3">
        <v>0.92924388064878272</v>
      </c>
      <c r="K81" s="3">
        <v>0.85354117278416319</v>
      </c>
      <c r="L81" s="3">
        <v>2.118016575159297</v>
      </c>
      <c r="M81" s="3">
        <v>7.2374300345588427</v>
      </c>
      <c r="N81" s="3">
        <v>13.213637405671367</v>
      </c>
      <c r="O81" s="3">
        <v>32.604478760055443</v>
      </c>
      <c r="P81" s="3">
        <v>31.261214770589973</v>
      </c>
      <c r="Q81" s="3">
        <v>36.41023459148667</v>
      </c>
      <c r="R81" s="3">
        <v>32.413503976943424</v>
      </c>
      <c r="S81" s="3">
        <v>30.811758517981936</v>
      </c>
      <c r="T81" s="3">
        <v>9.7835039903595948</v>
      </c>
      <c r="U81" s="3">
        <v>8.2606874448451659</v>
      </c>
      <c r="V81" s="3">
        <v>9.951623180174149</v>
      </c>
      <c r="W81" s="3">
        <v>8.0141997358413537</v>
      </c>
      <c r="X81" s="3">
        <v>15.797743100338735</v>
      </c>
      <c r="Y81" s="3">
        <v>54.193759804953871</v>
      </c>
      <c r="Z81" s="3">
        <v>46.763857053527026</v>
      </c>
      <c r="AA81" s="3">
        <v>45.523314332753998</v>
      </c>
      <c r="AB81" s="3">
        <v>39.449804605080601</v>
      </c>
      <c r="AC81" s="3">
        <v>38.708600723643585</v>
      </c>
      <c r="AD81" s="3">
        <v>28.779213456476814</v>
      </c>
      <c r="AE81" s="3">
        <v>17.413695649644968</v>
      </c>
      <c r="AF81" s="3">
        <v>17.350040843865607</v>
      </c>
      <c r="AG81" s="3">
        <v>19.534312595707302</v>
      </c>
      <c r="AH81" s="3">
        <v>4.5673620367375767</v>
      </c>
      <c r="AI81" s="3">
        <v>0</v>
      </c>
    </row>
    <row r="82" spans="2:35" x14ac:dyDescent="0.25">
      <c r="B82" s="11"/>
      <c r="D82" t="s">
        <v>19</v>
      </c>
      <c r="F82" s="3">
        <v>3.6021153219216271</v>
      </c>
      <c r="G82" s="3">
        <v>5.9205739710527361</v>
      </c>
      <c r="H82" s="3">
        <v>5.3464168256109579</v>
      </c>
      <c r="I82" s="3">
        <v>15.26836085136884</v>
      </c>
      <c r="J82" s="3">
        <v>9.1235478341186518</v>
      </c>
      <c r="K82" s="3">
        <v>14.922247519832132</v>
      </c>
      <c r="L82" s="3">
        <v>14.58779406857327</v>
      </c>
      <c r="M82" s="3">
        <v>12.841709574906657</v>
      </c>
      <c r="N82" s="3">
        <v>6.55184245687638</v>
      </c>
      <c r="O82" s="3">
        <v>5.1128476856610892</v>
      </c>
      <c r="P82" s="3">
        <v>0.15608994411629379</v>
      </c>
      <c r="Q82" s="3">
        <v>0</v>
      </c>
      <c r="R82" s="3">
        <v>0</v>
      </c>
      <c r="S82" s="3">
        <v>0</v>
      </c>
      <c r="T82" s="3">
        <v>0</v>
      </c>
      <c r="U82" s="3">
        <v>0</v>
      </c>
      <c r="V82" s="3">
        <v>8.7605750012368127</v>
      </c>
      <c r="W82" s="3">
        <v>17.880893895366416</v>
      </c>
      <c r="X82" s="3">
        <v>18.180797444916873</v>
      </c>
      <c r="Y82" s="3">
        <v>16.564016857470175</v>
      </c>
      <c r="Z82" s="3">
        <v>1.5129237012646093</v>
      </c>
      <c r="AA82" s="3">
        <v>0</v>
      </c>
      <c r="AB82" s="3">
        <v>3.4404522619819975</v>
      </c>
      <c r="AC82" s="3">
        <v>8.7011852276132924</v>
      </c>
      <c r="AD82" s="3">
        <v>15.809812585667558</v>
      </c>
      <c r="AE82" s="3">
        <v>19.958352848205749</v>
      </c>
      <c r="AF82" s="3">
        <v>9.4784745487193884</v>
      </c>
      <c r="AG82" s="3">
        <v>9.204150624705294</v>
      </c>
      <c r="AH82" s="3">
        <v>0</v>
      </c>
      <c r="AI82" s="3">
        <v>0</v>
      </c>
    </row>
    <row r="83" spans="2:35" x14ac:dyDescent="0.25">
      <c r="B83" s="11"/>
      <c r="D83" t="s">
        <v>5</v>
      </c>
      <c r="F83" s="3">
        <f>SUM(F79:F82)</f>
        <v>39.622757416842092</v>
      </c>
      <c r="G83" s="3">
        <f t="shared" ref="G83:AI83" si="38">SUM(G79:G82)</f>
        <v>42.856222774963641</v>
      </c>
      <c r="H83" s="3">
        <f t="shared" si="38"/>
        <v>40.374665230299499</v>
      </c>
      <c r="I83" s="3">
        <f t="shared" si="38"/>
        <v>61.245939120964216</v>
      </c>
      <c r="J83" s="3">
        <f t="shared" si="38"/>
        <v>56.744433775319479</v>
      </c>
      <c r="K83" s="3">
        <f t="shared" si="38"/>
        <v>71.626060635084457</v>
      </c>
      <c r="L83" s="3">
        <f t="shared" si="38"/>
        <v>68.294260253092759</v>
      </c>
      <c r="M83" s="3">
        <f t="shared" si="38"/>
        <v>80.059804394400544</v>
      </c>
      <c r="N83" s="3">
        <f t="shared" si="38"/>
        <v>84.719754732364976</v>
      </c>
      <c r="O83" s="3">
        <f t="shared" si="38"/>
        <v>117.46002905430687</v>
      </c>
      <c r="P83" s="3">
        <f t="shared" si="38"/>
        <v>87.303526480363146</v>
      </c>
      <c r="Q83" s="3">
        <f t="shared" si="38"/>
        <v>95.719281042000262</v>
      </c>
      <c r="R83" s="3">
        <f t="shared" si="38"/>
        <v>93.982884502708544</v>
      </c>
      <c r="S83" s="3">
        <f t="shared" si="38"/>
        <v>87.499890529114268</v>
      </c>
      <c r="T83" s="3">
        <f t="shared" si="38"/>
        <v>63.180001164118281</v>
      </c>
      <c r="U83" s="3">
        <f t="shared" si="38"/>
        <v>61.38787523818641</v>
      </c>
      <c r="V83" s="3">
        <f t="shared" si="38"/>
        <v>58.891826149254314</v>
      </c>
      <c r="W83" s="3">
        <f t="shared" si="38"/>
        <v>82.852445096591694</v>
      </c>
      <c r="X83" s="3">
        <f t="shared" si="38"/>
        <v>104.04194393602916</v>
      </c>
      <c r="Y83" s="3">
        <f t="shared" si="38"/>
        <v>125.98173261153283</v>
      </c>
      <c r="Z83" s="3">
        <f t="shared" si="38"/>
        <v>93.00076100196668</v>
      </c>
      <c r="AA83" s="3">
        <f t="shared" si="38"/>
        <v>74.278177270739903</v>
      </c>
      <c r="AB83" s="3">
        <f t="shared" si="38"/>
        <v>71.796589033860059</v>
      </c>
      <c r="AC83" s="3">
        <f t="shared" si="38"/>
        <v>73.599993554496592</v>
      </c>
      <c r="AD83" s="3">
        <f t="shared" si="38"/>
        <v>98.701125193539511</v>
      </c>
      <c r="AE83" s="3">
        <f t="shared" si="38"/>
        <v>95.917488325846406</v>
      </c>
      <c r="AF83" s="3">
        <f t="shared" si="38"/>
        <v>65.052047635079944</v>
      </c>
      <c r="AG83" s="3">
        <f t="shared" si="38"/>
        <v>61.635541820442384</v>
      </c>
      <c r="AH83" s="3">
        <f t="shared" si="38"/>
        <v>12.965163459908702</v>
      </c>
      <c r="AI83" s="3">
        <f t="shared" si="38"/>
        <v>7.017117999962406</v>
      </c>
    </row>
    <row r="84" spans="2:35" x14ac:dyDescent="0.25">
      <c r="B84" s="11"/>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2:35" x14ac:dyDescent="0.25">
      <c r="B85" s="12" t="s">
        <v>33</v>
      </c>
      <c r="D85" t="s">
        <v>34</v>
      </c>
      <c r="E85" s="6">
        <f>'Native afforestation'!D31</f>
        <v>212.46633965522722</v>
      </c>
      <c r="F85" s="6">
        <f>'Native afforestation'!E31</f>
        <v>276.10303560706961</v>
      </c>
      <c r="G85" s="6">
        <f>'Native afforestation'!F31</f>
        <v>290.01112475491215</v>
      </c>
      <c r="H85" s="6">
        <f>'Native afforestation'!G31</f>
        <v>324.01266644881099</v>
      </c>
      <c r="I85" s="6">
        <f>'Native afforestation'!H31</f>
        <v>358.01420814270983</v>
      </c>
      <c r="J85" s="6">
        <f>'Native afforestation'!I31</f>
        <v>392.01574983660805</v>
      </c>
      <c r="K85" s="6">
        <f>'Native afforestation'!J31</f>
        <v>426.01729153050695</v>
      </c>
      <c r="L85" s="6">
        <f>'Native afforestation'!K31</f>
        <v>460.01883322440511</v>
      </c>
      <c r="M85" s="6">
        <f>'Native afforestation'!L31</f>
        <v>494.02037491830396</v>
      </c>
      <c r="N85" s="6">
        <f>'Native afforestation'!M31</f>
        <v>528.02191661220297</v>
      </c>
      <c r="O85" s="6">
        <f>'Native afforestation'!N31</f>
        <v>562.02345830609977</v>
      </c>
      <c r="P85" s="6">
        <f>'Native afforestation'!O31</f>
        <v>596.02499999999998</v>
      </c>
      <c r="Q85" s="6">
        <f>'Native afforestation'!P31</f>
        <v>596.02500000000146</v>
      </c>
      <c r="R85" s="6">
        <f>'Native afforestation'!Q31</f>
        <v>596.02499999999861</v>
      </c>
      <c r="S85" s="6">
        <f>'Native afforestation'!R31</f>
        <v>596.02499999999998</v>
      </c>
      <c r="T85" s="6">
        <f>'Native afforestation'!S31</f>
        <v>596.02500000000146</v>
      </c>
      <c r="U85" s="6">
        <f>'Native afforestation'!T31</f>
        <v>596.02499999999998</v>
      </c>
      <c r="V85" s="6">
        <f>'Native afforestation'!U31</f>
        <v>596.02500000000146</v>
      </c>
      <c r="W85" s="6">
        <f>'Native afforestation'!V31</f>
        <v>596.02499999999998</v>
      </c>
      <c r="X85" s="6">
        <f>'Native afforestation'!W31</f>
        <v>596.02500000000146</v>
      </c>
      <c r="Y85" s="6">
        <f>'Native afforestation'!X31</f>
        <v>596.02500000000146</v>
      </c>
      <c r="Z85" s="6">
        <f>'Native afforestation'!Y31</f>
        <v>596.02499999999998</v>
      </c>
      <c r="AA85" s="6">
        <f>'Native afforestation'!Z31</f>
        <v>596.02499999999998</v>
      </c>
      <c r="AB85" s="6">
        <f>'Native afforestation'!AA31</f>
        <v>596.02499999999998</v>
      </c>
      <c r="AC85" s="6">
        <f>'Native afforestation'!AB31</f>
        <v>596.02499999999998</v>
      </c>
      <c r="AD85" s="6">
        <f>'Native afforestation'!AC31</f>
        <v>596.02499999999998</v>
      </c>
      <c r="AE85" s="6">
        <f>'Native afforestation'!AD31</f>
        <v>596.02499999999998</v>
      </c>
      <c r="AF85" s="6">
        <f>'Native afforestation'!AE31</f>
        <v>596.02499999999725</v>
      </c>
      <c r="AG85" s="6">
        <f>'Native afforestation'!AF31</f>
        <v>596.02499999999998</v>
      </c>
      <c r="AH85" s="6">
        <f>'Native afforestation'!AG31</f>
        <v>596.02499999999998</v>
      </c>
      <c r="AI85" s="6">
        <f>'Native afforestation'!AH31</f>
        <v>596.02499999999725</v>
      </c>
    </row>
    <row r="86" spans="2:35" x14ac:dyDescent="0.25">
      <c r="B86" s="11"/>
    </row>
    <row r="87" spans="2:35" x14ac:dyDescent="0.25">
      <c r="B87" s="12"/>
      <c r="E87">
        <f>E$1</f>
        <v>2020</v>
      </c>
      <c r="F87">
        <f t="shared" ref="F87:AI87" si="39">F$1</f>
        <v>2021</v>
      </c>
      <c r="G87">
        <f t="shared" si="39"/>
        <v>2022</v>
      </c>
      <c r="H87">
        <f t="shared" si="39"/>
        <v>2023</v>
      </c>
      <c r="I87">
        <f t="shared" si="39"/>
        <v>2024</v>
      </c>
      <c r="J87">
        <f t="shared" si="39"/>
        <v>2025</v>
      </c>
      <c r="K87">
        <f t="shared" si="39"/>
        <v>2026</v>
      </c>
      <c r="L87">
        <f t="shared" si="39"/>
        <v>2027</v>
      </c>
      <c r="M87">
        <f t="shared" si="39"/>
        <v>2028</v>
      </c>
      <c r="N87">
        <f t="shared" si="39"/>
        <v>2029</v>
      </c>
      <c r="O87">
        <f t="shared" si="39"/>
        <v>2030</v>
      </c>
      <c r="P87">
        <f t="shared" si="39"/>
        <v>2031</v>
      </c>
      <c r="Q87">
        <f t="shared" si="39"/>
        <v>2032</v>
      </c>
      <c r="R87">
        <f t="shared" si="39"/>
        <v>2033</v>
      </c>
      <c r="S87">
        <f t="shared" si="39"/>
        <v>2034</v>
      </c>
      <c r="T87">
        <f t="shared" si="39"/>
        <v>2035</v>
      </c>
      <c r="U87">
        <f t="shared" si="39"/>
        <v>2036</v>
      </c>
      <c r="V87">
        <f t="shared" si="39"/>
        <v>2037</v>
      </c>
      <c r="W87">
        <f t="shared" si="39"/>
        <v>2038</v>
      </c>
      <c r="X87">
        <f t="shared" si="39"/>
        <v>2039</v>
      </c>
      <c r="Y87">
        <f t="shared" si="39"/>
        <v>2040</v>
      </c>
      <c r="Z87">
        <f t="shared" si="39"/>
        <v>2041</v>
      </c>
      <c r="AA87">
        <f t="shared" si="39"/>
        <v>2042</v>
      </c>
      <c r="AB87">
        <f t="shared" si="39"/>
        <v>2043</v>
      </c>
      <c r="AC87">
        <f t="shared" si="39"/>
        <v>2044</v>
      </c>
      <c r="AD87">
        <f t="shared" si="39"/>
        <v>2045</v>
      </c>
      <c r="AE87">
        <f t="shared" si="39"/>
        <v>2046</v>
      </c>
      <c r="AF87">
        <f t="shared" si="39"/>
        <v>2047</v>
      </c>
      <c r="AG87">
        <f t="shared" si="39"/>
        <v>2048</v>
      </c>
      <c r="AH87">
        <f t="shared" si="39"/>
        <v>2049</v>
      </c>
      <c r="AI87">
        <f t="shared" si="39"/>
        <v>2050</v>
      </c>
    </row>
    <row r="88" spans="2:35" x14ac:dyDescent="0.25">
      <c r="B88" s="12" t="s">
        <v>32</v>
      </c>
      <c r="D88" t="s">
        <v>28</v>
      </c>
      <c r="F88" s="2">
        <f t="shared" ref="F88:AI88" si="40">F64</f>
        <v>8246.2406959215805</v>
      </c>
      <c r="G88" s="2">
        <f t="shared" si="40"/>
        <v>8541.1824828872759</v>
      </c>
      <c r="H88" s="2">
        <f t="shared" si="40"/>
        <v>8901.9728029336347</v>
      </c>
      <c r="I88" s="2">
        <f t="shared" si="40"/>
        <v>8842.9441891322767</v>
      </c>
      <c r="J88" s="2">
        <f t="shared" si="40"/>
        <v>9119.1964234916122</v>
      </c>
      <c r="K88" s="2">
        <f t="shared" si="40"/>
        <v>9188.5670959787403</v>
      </c>
      <c r="L88" s="2">
        <f t="shared" si="40"/>
        <v>9266.5740318072785</v>
      </c>
      <c r="M88" s="2">
        <f t="shared" si="40"/>
        <v>9175.2933887983236</v>
      </c>
      <c r="N88" s="2">
        <f t="shared" si="40"/>
        <v>9003.2019372099767</v>
      </c>
      <c r="O88" s="2">
        <f t="shared" si="40"/>
        <v>9006.1247398378509</v>
      </c>
      <c r="P88" s="2">
        <f t="shared" si="40"/>
        <v>8998.0387992538617</v>
      </c>
      <c r="Q88" s="2">
        <f t="shared" si="40"/>
        <v>8888.7815781085355</v>
      </c>
      <c r="R88" s="2">
        <f t="shared" si="40"/>
        <v>8504.2749414690024</v>
      </c>
      <c r="S88" s="2">
        <f t="shared" si="40"/>
        <v>8034.8921512303332</v>
      </c>
      <c r="T88" s="2">
        <f t="shared" si="40"/>
        <v>7805.9472995267452</v>
      </c>
      <c r="U88" s="2">
        <f t="shared" si="40"/>
        <v>7653.4445993700465</v>
      </c>
      <c r="V88" s="2">
        <f t="shared" si="40"/>
        <v>7456.4729711129075</v>
      </c>
      <c r="W88" s="2">
        <f t="shared" si="40"/>
        <v>7333.8101517418736</v>
      </c>
      <c r="X88" s="2">
        <f t="shared" si="40"/>
        <v>7149.1601689424688</v>
      </c>
      <c r="Y88" s="2">
        <f t="shared" si="40"/>
        <v>6984.278268243871</v>
      </c>
      <c r="Z88" s="2">
        <f t="shared" si="40"/>
        <v>6831.1134051094277</v>
      </c>
      <c r="AA88" s="2">
        <f t="shared" si="40"/>
        <v>6657.1091030411926</v>
      </c>
      <c r="AB88" s="2">
        <f t="shared" si="40"/>
        <v>6510.2567120652166</v>
      </c>
      <c r="AC88" s="2">
        <f t="shared" si="40"/>
        <v>6358.5380035132193</v>
      </c>
      <c r="AD88" s="2">
        <f t="shared" si="40"/>
        <v>6215.215366557265</v>
      </c>
      <c r="AE88" s="2">
        <f t="shared" si="40"/>
        <v>6107.1666008701241</v>
      </c>
      <c r="AF88" s="2">
        <f t="shared" si="40"/>
        <v>5998.0225075912849</v>
      </c>
      <c r="AG88" s="2">
        <f t="shared" si="40"/>
        <v>5839.2168383577573</v>
      </c>
      <c r="AH88" s="2">
        <f t="shared" si="40"/>
        <v>5713.9702039267104</v>
      </c>
      <c r="AI88" s="2">
        <f t="shared" si="40"/>
        <v>5604.5518787495776</v>
      </c>
    </row>
    <row r="89" spans="2:35" x14ac:dyDescent="0.25">
      <c r="B89" s="12"/>
      <c r="D89" t="s">
        <v>21</v>
      </c>
      <c r="F89" s="2">
        <f t="shared" ref="F89:AI89" si="41">F66</f>
        <v>541.86786132977295</v>
      </c>
      <c r="G89" s="2">
        <f t="shared" si="41"/>
        <v>311.01599247420432</v>
      </c>
      <c r="H89" s="2">
        <f t="shared" si="41"/>
        <v>618.43980609154892</v>
      </c>
      <c r="I89" s="2">
        <f t="shared" si="41"/>
        <v>623.14054860115516</v>
      </c>
      <c r="J89" s="2">
        <f t="shared" si="41"/>
        <v>119.97578008059104</v>
      </c>
      <c r="K89" s="2">
        <f t="shared" si="41"/>
        <v>454.60924082968239</v>
      </c>
      <c r="L89" s="2">
        <f t="shared" si="41"/>
        <v>686.06877777127329</v>
      </c>
      <c r="M89" s="2">
        <f t="shared" si="41"/>
        <v>689.87560590152418</v>
      </c>
      <c r="N89" s="2">
        <f t="shared" si="41"/>
        <v>844.49812877351121</v>
      </c>
      <c r="O89" s="2">
        <f t="shared" si="41"/>
        <v>919.43642347416858</v>
      </c>
      <c r="P89" s="2">
        <f t="shared" si="41"/>
        <v>814.53614245663368</v>
      </c>
      <c r="Q89" s="2">
        <f t="shared" si="41"/>
        <v>1071.5687090491085</v>
      </c>
      <c r="R89" s="2">
        <f t="shared" si="41"/>
        <v>985.29663626029924</v>
      </c>
      <c r="S89" s="2">
        <f t="shared" si="41"/>
        <v>1144.4247464511261</v>
      </c>
      <c r="T89" s="2">
        <f t="shared" si="41"/>
        <v>1042.4152128956061</v>
      </c>
      <c r="U89" s="2">
        <f t="shared" si="41"/>
        <v>1204.6904923566856</v>
      </c>
      <c r="V89" s="2">
        <f t="shared" si="41"/>
        <v>1123.8311370237045</v>
      </c>
      <c r="W89" s="2">
        <f t="shared" si="41"/>
        <v>1275.9270621350165</v>
      </c>
      <c r="X89" s="2">
        <f t="shared" si="41"/>
        <v>1276.0394012040974</v>
      </c>
      <c r="Y89" s="2">
        <f t="shared" si="41"/>
        <v>1235.8124427708026</v>
      </c>
      <c r="Z89" s="2">
        <f t="shared" si="41"/>
        <v>996.29974646883284</v>
      </c>
      <c r="AA89" s="2">
        <f t="shared" si="41"/>
        <v>1116.9082447313313</v>
      </c>
      <c r="AB89" s="2">
        <f t="shared" si="41"/>
        <v>946.87647563313624</v>
      </c>
      <c r="AC89" s="2">
        <f t="shared" si="41"/>
        <v>1004.8339353063025</v>
      </c>
      <c r="AD89" s="2">
        <f t="shared" si="41"/>
        <v>892.43720050345837</v>
      </c>
      <c r="AE89" s="2">
        <f t="shared" si="41"/>
        <v>1160.0679494087606</v>
      </c>
      <c r="AF89" s="2">
        <f t="shared" si="41"/>
        <v>977.95735249087284</v>
      </c>
      <c r="AG89" s="2">
        <f t="shared" si="41"/>
        <v>930.05516086022556</v>
      </c>
      <c r="AH89" s="2">
        <f t="shared" si="41"/>
        <v>894.60478315431044</v>
      </c>
      <c r="AI89" s="2">
        <f t="shared" si="41"/>
        <v>741.98734161526693</v>
      </c>
    </row>
    <row r="90" spans="2:35" x14ac:dyDescent="0.25">
      <c r="B90" s="12"/>
      <c r="D90" s="12" t="s">
        <v>22</v>
      </c>
      <c r="F90" s="2">
        <f t="shared" ref="F90:AI90" si="42">SUM(F72,F77)</f>
        <v>953.97533261036585</v>
      </c>
      <c r="G90" s="2">
        <f t="shared" si="42"/>
        <v>992.74750354314347</v>
      </c>
      <c r="H90" s="2">
        <f t="shared" si="42"/>
        <v>1066.4080109728664</v>
      </c>
      <c r="I90" s="2">
        <f t="shared" si="42"/>
        <v>1122.2886139472914</v>
      </c>
      <c r="J90" s="2">
        <f t="shared" si="42"/>
        <v>1169.4202685960599</v>
      </c>
      <c r="K90" s="2">
        <f t="shared" si="42"/>
        <v>1260.7301472168551</v>
      </c>
      <c r="L90" s="2">
        <f t="shared" si="42"/>
        <v>1234.4368623892722</v>
      </c>
      <c r="M90" s="2">
        <f t="shared" si="42"/>
        <v>1216.557698472699</v>
      </c>
      <c r="N90" s="2">
        <f t="shared" si="42"/>
        <v>1204.6773085267278</v>
      </c>
      <c r="O90" s="2">
        <f t="shared" si="42"/>
        <v>1209.7982172792431</v>
      </c>
      <c r="P90" s="2">
        <f t="shared" si="42"/>
        <v>1304.9091622145424</v>
      </c>
      <c r="Q90" s="2">
        <f t="shared" si="42"/>
        <v>1303.5857920777471</v>
      </c>
      <c r="R90" s="2">
        <f t="shared" si="42"/>
        <v>1304.8212055180422</v>
      </c>
      <c r="S90" s="2">
        <f t="shared" si="42"/>
        <v>1305.5998620582127</v>
      </c>
      <c r="T90" s="2">
        <f t="shared" si="42"/>
        <v>1307.6331085534462</v>
      </c>
      <c r="U90" s="2">
        <f t="shared" si="42"/>
        <v>1315.4039877257947</v>
      </c>
      <c r="V90" s="2">
        <f t="shared" si="42"/>
        <v>1324.0096365834029</v>
      </c>
      <c r="W90" s="2">
        <f t="shared" si="42"/>
        <v>1327.414866530773</v>
      </c>
      <c r="X90" s="2">
        <f t="shared" si="42"/>
        <v>1344.2502965810411</v>
      </c>
      <c r="Y90" s="2">
        <f t="shared" si="42"/>
        <v>1360.5867451674421</v>
      </c>
      <c r="Z90" s="2">
        <f t="shared" si="42"/>
        <v>1294.0649434698842</v>
      </c>
      <c r="AA90" s="2">
        <f t="shared" si="42"/>
        <v>1306.3587604865097</v>
      </c>
      <c r="AB90" s="2">
        <f t="shared" si="42"/>
        <v>1319.1265048356349</v>
      </c>
      <c r="AC90" s="2">
        <f t="shared" si="42"/>
        <v>1331.4249291674553</v>
      </c>
      <c r="AD90" s="2">
        <f t="shared" si="42"/>
        <v>1346.4875883598111</v>
      </c>
      <c r="AE90" s="2">
        <f t="shared" si="42"/>
        <v>1362.1097159070509</v>
      </c>
      <c r="AF90" s="2">
        <f t="shared" si="42"/>
        <v>1380.7514911523103</v>
      </c>
      <c r="AG90" s="2">
        <f t="shared" si="42"/>
        <v>1406.0710000773774</v>
      </c>
      <c r="AH90" s="2">
        <f t="shared" si="42"/>
        <v>1446.1270477939195</v>
      </c>
      <c r="AI90" s="2">
        <f t="shared" si="42"/>
        <v>1391.333678888079</v>
      </c>
    </row>
    <row r="91" spans="2:35" x14ac:dyDescent="0.25">
      <c r="B91" s="12"/>
      <c r="D91" s="12" t="s">
        <v>14</v>
      </c>
      <c r="F91" s="2">
        <f t="shared" ref="F91:AI91" si="43">F83</f>
        <v>39.622757416842092</v>
      </c>
      <c r="G91" s="2">
        <f t="shared" si="43"/>
        <v>42.856222774963641</v>
      </c>
      <c r="H91" s="2">
        <f t="shared" si="43"/>
        <v>40.374665230299499</v>
      </c>
      <c r="I91" s="2">
        <f t="shared" si="43"/>
        <v>61.245939120964216</v>
      </c>
      <c r="J91" s="2">
        <f t="shared" si="43"/>
        <v>56.744433775319479</v>
      </c>
      <c r="K91" s="2">
        <f t="shared" si="43"/>
        <v>71.626060635084457</v>
      </c>
      <c r="L91" s="2">
        <f t="shared" si="43"/>
        <v>68.294260253092759</v>
      </c>
      <c r="M91" s="2">
        <f t="shared" si="43"/>
        <v>80.059804394400544</v>
      </c>
      <c r="N91" s="2">
        <f t="shared" si="43"/>
        <v>84.719754732364976</v>
      </c>
      <c r="O91" s="2">
        <f t="shared" si="43"/>
        <v>117.46002905430687</v>
      </c>
      <c r="P91" s="2">
        <f t="shared" si="43"/>
        <v>87.303526480363146</v>
      </c>
      <c r="Q91" s="2">
        <f t="shared" si="43"/>
        <v>95.719281042000262</v>
      </c>
      <c r="R91" s="2">
        <f t="shared" si="43"/>
        <v>93.982884502708544</v>
      </c>
      <c r="S91" s="2">
        <f t="shared" si="43"/>
        <v>87.499890529114268</v>
      </c>
      <c r="T91" s="2">
        <f t="shared" si="43"/>
        <v>63.180001164118281</v>
      </c>
      <c r="U91" s="2">
        <f t="shared" si="43"/>
        <v>61.38787523818641</v>
      </c>
      <c r="V91" s="2">
        <f t="shared" si="43"/>
        <v>58.891826149254314</v>
      </c>
      <c r="W91" s="2">
        <f t="shared" si="43"/>
        <v>82.852445096591694</v>
      </c>
      <c r="X91" s="2">
        <f t="shared" si="43"/>
        <v>104.04194393602916</v>
      </c>
      <c r="Y91" s="2">
        <f t="shared" si="43"/>
        <v>125.98173261153283</v>
      </c>
      <c r="Z91" s="2">
        <f t="shared" si="43"/>
        <v>93.00076100196668</v>
      </c>
      <c r="AA91" s="2">
        <f t="shared" si="43"/>
        <v>74.278177270739903</v>
      </c>
      <c r="AB91" s="2">
        <f t="shared" si="43"/>
        <v>71.796589033860059</v>
      </c>
      <c r="AC91" s="2">
        <f t="shared" si="43"/>
        <v>73.599993554496592</v>
      </c>
      <c r="AD91" s="2">
        <f t="shared" si="43"/>
        <v>98.701125193539511</v>
      </c>
      <c r="AE91" s="2">
        <f t="shared" si="43"/>
        <v>95.917488325846406</v>
      </c>
      <c r="AF91" s="2">
        <f t="shared" si="43"/>
        <v>65.052047635079944</v>
      </c>
      <c r="AG91" s="2">
        <f t="shared" si="43"/>
        <v>61.635541820442384</v>
      </c>
      <c r="AH91" s="2">
        <f t="shared" si="43"/>
        <v>12.965163459908702</v>
      </c>
      <c r="AI91" s="2">
        <f t="shared" si="43"/>
        <v>7.017117999962406</v>
      </c>
    </row>
    <row r="92" spans="2:35" x14ac:dyDescent="0.25">
      <c r="B92" s="12"/>
      <c r="D92" s="12" t="s">
        <v>33</v>
      </c>
      <c r="F92" s="2">
        <f>F85</f>
        <v>276.10303560706961</v>
      </c>
      <c r="G92" s="2">
        <f t="shared" ref="G92:AI92" si="44">G85</f>
        <v>290.01112475491215</v>
      </c>
      <c r="H92" s="2">
        <f t="shared" si="44"/>
        <v>324.01266644881099</v>
      </c>
      <c r="I92" s="2">
        <f t="shared" si="44"/>
        <v>358.01420814270983</v>
      </c>
      <c r="J92" s="2">
        <f t="shared" si="44"/>
        <v>392.01574983660805</v>
      </c>
      <c r="K92" s="2">
        <f t="shared" si="44"/>
        <v>426.01729153050695</v>
      </c>
      <c r="L92" s="2">
        <f t="shared" si="44"/>
        <v>460.01883322440511</v>
      </c>
      <c r="M92" s="2">
        <f t="shared" si="44"/>
        <v>494.02037491830396</v>
      </c>
      <c r="N92" s="2">
        <f t="shared" si="44"/>
        <v>528.02191661220297</v>
      </c>
      <c r="O92" s="2">
        <f t="shared" si="44"/>
        <v>562.02345830609977</v>
      </c>
      <c r="P92" s="2">
        <f t="shared" si="44"/>
        <v>596.02499999999998</v>
      </c>
      <c r="Q92" s="2">
        <f t="shared" si="44"/>
        <v>596.02500000000146</v>
      </c>
      <c r="R92" s="2">
        <f t="shared" si="44"/>
        <v>596.02499999999861</v>
      </c>
      <c r="S92" s="2">
        <f t="shared" si="44"/>
        <v>596.02499999999998</v>
      </c>
      <c r="T92" s="2">
        <f t="shared" si="44"/>
        <v>596.02500000000146</v>
      </c>
      <c r="U92" s="2">
        <f t="shared" si="44"/>
        <v>596.02499999999998</v>
      </c>
      <c r="V92" s="2">
        <f t="shared" si="44"/>
        <v>596.02500000000146</v>
      </c>
      <c r="W92" s="2">
        <f t="shared" si="44"/>
        <v>596.02499999999998</v>
      </c>
      <c r="X92" s="2">
        <f t="shared" si="44"/>
        <v>596.02500000000146</v>
      </c>
      <c r="Y92" s="2">
        <f t="shared" si="44"/>
        <v>596.02500000000146</v>
      </c>
      <c r="Z92" s="2">
        <f t="shared" si="44"/>
        <v>596.02499999999998</v>
      </c>
      <c r="AA92" s="2">
        <f t="shared" si="44"/>
        <v>596.02499999999998</v>
      </c>
      <c r="AB92" s="2">
        <f t="shared" si="44"/>
        <v>596.02499999999998</v>
      </c>
      <c r="AC92" s="2">
        <f t="shared" si="44"/>
        <v>596.02499999999998</v>
      </c>
      <c r="AD92" s="2">
        <f t="shared" si="44"/>
        <v>596.02499999999998</v>
      </c>
      <c r="AE92" s="2">
        <f t="shared" si="44"/>
        <v>596.02499999999998</v>
      </c>
      <c r="AF92" s="2">
        <f t="shared" si="44"/>
        <v>596.02499999999725</v>
      </c>
      <c r="AG92" s="2">
        <f t="shared" si="44"/>
        <v>596.02499999999998</v>
      </c>
      <c r="AH92" s="2">
        <f t="shared" si="44"/>
        <v>596.02499999999998</v>
      </c>
      <c r="AI92" s="2">
        <f t="shared" si="44"/>
        <v>596.02499999999725</v>
      </c>
    </row>
    <row r="93" spans="2:35" x14ac:dyDescent="0.25">
      <c r="B93" s="12"/>
      <c r="D93" t="s">
        <v>5</v>
      </c>
      <c r="F93" s="2">
        <f>SUM(F88:F92)</f>
        <v>10057.809682885631</v>
      </c>
      <c r="G93" s="2">
        <f t="shared" ref="G93:AI93" si="45">SUM(G88:G92)</f>
        <v>10177.8133264345</v>
      </c>
      <c r="H93" s="2">
        <f t="shared" si="45"/>
        <v>10951.207951677159</v>
      </c>
      <c r="I93" s="2">
        <f t="shared" si="45"/>
        <v>11007.633498944399</v>
      </c>
      <c r="J93" s="2">
        <f t="shared" si="45"/>
        <v>10857.352655780191</v>
      </c>
      <c r="K93" s="2">
        <f t="shared" si="45"/>
        <v>11401.549836190869</v>
      </c>
      <c r="L93" s="2">
        <f t="shared" si="45"/>
        <v>11715.392765445322</v>
      </c>
      <c r="M93" s="2">
        <f t="shared" si="45"/>
        <v>11655.806872485253</v>
      </c>
      <c r="N93" s="2">
        <f t="shared" si="45"/>
        <v>11665.119045854783</v>
      </c>
      <c r="O93" s="2">
        <f t="shared" si="45"/>
        <v>11814.842867951669</v>
      </c>
      <c r="P93" s="2">
        <f t="shared" si="45"/>
        <v>11800.812630405402</v>
      </c>
      <c r="Q93" s="2">
        <f t="shared" si="45"/>
        <v>11955.680360277393</v>
      </c>
      <c r="R93" s="2">
        <f t="shared" si="45"/>
        <v>11484.400667750049</v>
      </c>
      <c r="S93" s="2">
        <f t="shared" si="45"/>
        <v>11168.441650268785</v>
      </c>
      <c r="T93" s="2">
        <f t="shared" si="45"/>
        <v>10815.200622139917</v>
      </c>
      <c r="U93" s="2">
        <f t="shared" si="45"/>
        <v>10830.951954690712</v>
      </c>
      <c r="V93" s="2">
        <f t="shared" si="45"/>
        <v>10559.230570869271</v>
      </c>
      <c r="W93" s="2">
        <f t="shared" si="45"/>
        <v>10616.029525504255</v>
      </c>
      <c r="X93" s="2">
        <f t="shared" si="45"/>
        <v>10469.516810663637</v>
      </c>
      <c r="Y93" s="2">
        <f t="shared" si="45"/>
        <v>10302.68418879365</v>
      </c>
      <c r="Z93" s="2">
        <f t="shared" si="45"/>
        <v>9810.5038560501125</v>
      </c>
      <c r="AA93" s="2">
        <f t="shared" si="45"/>
        <v>9750.6792855297736</v>
      </c>
      <c r="AB93" s="2">
        <f t="shared" si="45"/>
        <v>9444.0812815678473</v>
      </c>
      <c r="AC93" s="2">
        <f t="shared" si="45"/>
        <v>9364.4218615414738</v>
      </c>
      <c r="AD93" s="2">
        <f t="shared" si="45"/>
        <v>9148.8662806140746</v>
      </c>
      <c r="AE93" s="2">
        <f t="shared" si="45"/>
        <v>9321.2867545117806</v>
      </c>
      <c r="AF93" s="2">
        <f t="shared" si="45"/>
        <v>9017.8083988695453</v>
      </c>
      <c r="AG93" s="2">
        <f t="shared" si="45"/>
        <v>8833.0035411158024</v>
      </c>
      <c r="AH93" s="2">
        <f t="shared" si="45"/>
        <v>8663.6921983348493</v>
      </c>
      <c r="AI93" s="2">
        <f t="shared" si="45"/>
        <v>8340.9150172528825</v>
      </c>
    </row>
    <row r="94" spans="2:35" x14ac:dyDescent="0.25">
      <c r="B94" s="1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2:35" x14ac:dyDescent="0.25">
      <c r="B95" s="1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2:35" x14ac:dyDescent="0.25">
      <c r="B96" s="1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2:35" x14ac:dyDescent="0.25">
      <c r="B97" s="1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2:35" x14ac:dyDescent="0.25">
      <c r="B98" s="1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x14ac:dyDescent="0.25">
      <c r="B99" s="1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35" x14ac:dyDescent="0.25">
      <c r="B100" s="1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x14ac:dyDescent="0.25">
      <c r="B101" s="1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2:35" x14ac:dyDescent="0.25">
      <c r="B102" s="1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2:35" x14ac:dyDescent="0.25">
      <c r="B103" s="1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x14ac:dyDescent="0.25">
      <c r="B104" s="1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2:35" x14ac:dyDescent="0.25">
      <c r="B105" s="1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x14ac:dyDescent="0.25">
      <c r="B106" s="1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2:35" x14ac:dyDescent="0.25">
      <c r="B107" s="1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2:35" x14ac:dyDescent="0.25">
      <c r="B108" s="1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2:35" x14ac:dyDescent="0.25">
      <c r="B109" s="1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9" spans="1:35" s="8" customFormat="1" x14ac:dyDescent="0.25">
      <c r="A119" s="7" t="s">
        <v>29</v>
      </c>
    </row>
    <row r="120" spans="1:35" x14ac:dyDescent="0.25">
      <c r="E120">
        <f>E$1</f>
        <v>2020</v>
      </c>
      <c r="F120">
        <f t="shared" ref="F120:AI120" si="46">F$1</f>
        <v>2021</v>
      </c>
      <c r="G120">
        <f t="shared" si="46"/>
        <v>2022</v>
      </c>
      <c r="H120">
        <f t="shared" si="46"/>
        <v>2023</v>
      </c>
      <c r="I120">
        <f t="shared" si="46"/>
        <v>2024</v>
      </c>
      <c r="J120">
        <f t="shared" si="46"/>
        <v>2025</v>
      </c>
      <c r="K120">
        <f t="shared" si="46"/>
        <v>2026</v>
      </c>
      <c r="L120">
        <f t="shared" si="46"/>
        <v>2027</v>
      </c>
      <c r="M120">
        <f t="shared" si="46"/>
        <v>2028</v>
      </c>
      <c r="N120">
        <f t="shared" si="46"/>
        <v>2029</v>
      </c>
      <c r="O120">
        <f t="shared" si="46"/>
        <v>2030</v>
      </c>
      <c r="P120">
        <f t="shared" si="46"/>
        <v>2031</v>
      </c>
      <c r="Q120">
        <f t="shared" si="46"/>
        <v>2032</v>
      </c>
      <c r="R120">
        <f t="shared" si="46"/>
        <v>2033</v>
      </c>
      <c r="S120">
        <f t="shared" si="46"/>
        <v>2034</v>
      </c>
      <c r="T120">
        <f t="shared" si="46"/>
        <v>2035</v>
      </c>
      <c r="U120">
        <f t="shared" si="46"/>
        <v>2036</v>
      </c>
      <c r="V120">
        <f t="shared" si="46"/>
        <v>2037</v>
      </c>
      <c r="W120">
        <f t="shared" si="46"/>
        <v>2038</v>
      </c>
      <c r="X120">
        <f t="shared" si="46"/>
        <v>2039</v>
      </c>
      <c r="Y120">
        <f t="shared" si="46"/>
        <v>2040</v>
      </c>
      <c r="Z120">
        <f t="shared" si="46"/>
        <v>2041</v>
      </c>
      <c r="AA120">
        <f t="shared" si="46"/>
        <v>2042</v>
      </c>
      <c r="AB120">
        <f t="shared" si="46"/>
        <v>2043</v>
      </c>
      <c r="AC120">
        <f t="shared" si="46"/>
        <v>2044</v>
      </c>
      <c r="AD120">
        <f t="shared" si="46"/>
        <v>2045</v>
      </c>
      <c r="AE120">
        <f t="shared" si="46"/>
        <v>2046</v>
      </c>
      <c r="AF120">
        <f t="shared" si="46"/>
        <v>2047</v>
      </c>
      <c r="AG120">
        <f t="shared" si="46"/>
        <v>2048</v>
      </c>
      <c r="AH120">
        <f t="shared" si="46"/>
        <v>2049</v>
      </c>
      <c r="AI120">
        <f t="shared" si="46"/>
        <v>2050</v>
      </c>
    </row>
    <row r="121" spans="1:35" x14ac:dyDescent="0.25">
      <c r="B121" s="12" t="s">
        <v>28</v>
      </c>
      <c r="D121" t="s">
        <v>0</v>
      </c>
      <c r="F121" s="2">
        <f>F31</f>
        <v>8246.2406959215805</v>
      </c>
      <c r="G121" s="2">
        <f t="shared" ref="G121:AI121" si="47">G31</f>
        <v>8513.7998623532112</v>
      </c>
      <c r="H121" s="2">
        <f t="shared" si="47"/>
        <v>8813.3678917977104</v>
      </c>
      <c r="I121" s="2">
        <f t="shared" si="47"/>
        <v>8683.2763342199232</v>
      </c>
      <c r="J121" s="2">
        <f t="shared" si="47"/>
        <v>8868.1950658018741</v>
      </c>
      <c r="K121" s="2">
        <f t="shared" si="47"/>
        <v>8867.7603916852549</v>
      </c>
      <c r="L121" s="2">
        <f t="shared" si="47"/>
        <v>8874.2920924453119</v>
      </c>
      <c r="M121" s="2">
        <f t="shared" si="47"/>
        <v>8632.3772870754128</v>
      </c>
      <c r="N121" s="2">
        <f t="shared" si="47"/>
        <v>8361.4024901857665</v>
      </c>
      <c r="O121" s="2">
        <f t="shared" si="47"/>
        <v>8331.743381266886</v>
      </c>
      <c r="P121" s="2">
        <f t="shared" si="47"/>
        <v>8266.9621807680633</v>
      </c>
      <c r="Q121" s="2">
        <f t="shared" si="47"/>
        <v>8197.5976212657879</v>
      </c>
      <c r="R121" s="2">
        <f t="shared" si="47"/>
        <v>7887.3789748874315</v>
      </c>
      <c r="S121" s="2">
        <f t="shared" si="47"/>
        <v>7564.0022285694477</v>
      </c>
      <c r="T121" s="2">
        <f t="shared" si="47"/>
        <v>7440.7015267858278</v>
      </c>
      <c r="U121" s="2">
        <f t="shared" si="47"/>
        <v>7336.2519400802939</v>
      </c>
      <c r="V121" s="2">
        <f t="shared" si="47"/>
        <v>7231.1036557917623</v>
      </c>
      <c r="W121" s="2">
        <f t="shared" si="47"/>
        <v>7098.3922963166488</v>
      </c>
      <c r="X121" s="2">
        <f t="shared" si="47"/>
        <v>6986.7379416380472</v>
      </c>
      <c r="Y121" s="2">
        <f t="shared" si="47"/>
        <v>6914.902671282035</v>
      </c>
      <c r="Z121" s="2">
        <f t="shared" si="47"/>
        <v>6807.9609642240339</v>
      </c>
      <c r="AA121" s="2">
        <f t="shared" si="47"/>
        <v>6687.4347518594741</v>
      </c>
      <c r="AB121" s="2">
        <f t="shared" si="47"/>
        <v>6577.1588857642673</v>
      </c>
      <c r="AC121" s="2">
        <f t="shared" si="47"/>
        <v>6463.5964669744099</v>
      </c>
      <c r="AD121" s="2">
        <f t="shared" si="47"/>
        <v>6357.8760882591587</v>
      </c>
      <c r="AE121" s="2">
        <f t="shared" si="47"/>
        <v>6222.8626848698141</v>
      </c>
      <c r="AF121" s="2">
        <f t="shared" si="47"/>
        <v>6101.8647955241959</v>
      </c>
      <c r="AG121" s="2">
        <f t="shared" si="47"/>
        <v>5939.2969553745597</v>
      </c>
      <c r="AH121" s="2">
        <f t="shared" si="47"/>
        <v>5795.1556500863089</v>
      </c>
      <c r="AI121" s="2">
        <f t="shared" si="47"/>
        <v>5677.8472836368173</v>
      </c>
    </row>
    <row r="122" spans="1:35" x14ac:dyDescent="0.25">
      <c r="B122" s="12"/>
      <c r="D122" t="s">
        <v>31</v>
      </c>
      <c r="F122" s="2">
        <f>F88</f>
        <v>8246.2406959215805</v>
      </c>
      <c r="G122" s="2">
        <f t="shared" ref="G122:AI122" si="48">G88</f>
        <v>8541.1824828872759</v>
      </c>
      <c r="H122" s="2">
        <f t="shared" si="48"/>
        <v>8901.9728029336347</v>
      </c>
      <c r="I122" s="2">
        <f t="shared" si="48"/>
        <v>8842.9441891322767</v>
      </c>
      <c r="J122" s="2">
        <f t="shared" si="48"/>
        <v>9119.1964234916122</v>
      </c>
      <c r="K122" s="2">
        <f t="shared" si="48"/>
        <v>9188.5670959787403</v>
      </c>
      <c r="L122" s="2">
        <f t="shared" si="48"/>
        <v>9266.5740318072785</v>
      </c>
      <c r="M122" s="2">
        <f t="shared" si="48"/>
        <v>9175.2933887983236</v>
      </c>
      <c r="N122" s="2">
        <f t="shared" si="48"/>
        <v>9003.2019372099767</v>
      </c>
      <c r="O122" s="2">
        <f t="shared" si="48"/>
        <v>9006.1247398378509</v>
      </c>
      <c r="P122" s="2">
        <f t="shared" si="48"/>
        <v>8998.0387992538617</v>
      </c>
      <c r="Q122" s="2">
        <f t="shared" si="48"/>
        <v>8888.7815781085355</v>
      </c>
      <c r="R122" s="2">
        <f t="shared" si="48"/>
        <v>8504.2749414690024</v>
      </c>
      <c r="S122" s="2">
        <f t="shared" si="48"/>
        <v>8034.8921512303332</v>
      </c>
      <c r="T122" s="2">
        <f t="shared" si="48"/>
        <v>7805.9472995267452</v>
      </c>
      <c r="U122" s="2">
        <f t="shared" si="48"/>
        <v>7653.4445993700465</v>
      </c>
      <c r="V122" s="2">
        <f t="shared" si="48"/>
        <v>7456.4729711129075</v>
      </c>
      <c r="W122" s="2">
        <f t="shared" si="48"/>
        <v>7333.8101517418736</v>
      </c>
      <c r="X122" s="2">
        <f t="shared" si="48"/>
        <v>7149.1601689424688</v>
      </c>
      <c r="Y122" s="2">
        <f t="shared" si="48"/>
        <v>6984.278268243871</v>
      </c>
      <c r="Z122" s="2">
        <f t="shared" si="48"/>
        <v>6831.1134051094277</v>
      </c>
      <c r="AA122" s="2">
        <f t="shared" si="48"/>
        <v>6657.1091030411926</v>
      </c>
      <c r="AB122" s="2">
        <f t="shared" si="48"/>
        <v>6510.2567120652166</v>
      </c>
      <c r="AC122" s="2">
        <f t="shared" si="48"/>
        <v>6358.5380035132193</v>
      </c>
      <c r="AD122" s="2">
        <f t="shared" si="48"/>
        <v>6215.215366557265</v>
      </c>
      <c r="AE122" s="2">
        <f t="shared" si="48"/>
        <v>6107.1666008701241</v>
      </c>
      <c r="AF122" s="2">
        <f t="shared" si="48"/>
        <v>5998.0225075912849</v>
      </c>
      <c r="AG122" s="2">
        <f t="shared" si="48"/>
        <v>5839.2168383577573</v>
      </c>
      <c r="AH122" s="2">
        <f t="shared" si="48"/>
        <v>5713.9702039267104</v>
      </c>
      <c r="AI122" s="2">
        <f t="shared" si="48"/>
        <v>5604.5518787495776</v>
      </c>
    </row>
    <row r="123" spans="1:35" x14ac:dyDescent="0.25">
      <c r="B123" s="11" t="s">
        <v>21</v>
      </c>
      <c r="D123" t="s">
        <v>0</v>
      </c>
      <c r="F123" s="2">
        <f>F32</f>
        <v>541.86786132977295</v>
      </c>
      <c r="G123" s="2">
        <f t="shared" ref="G123:AI123" si="49">G32</f>
        <v>311.01599247420432</v>
      </c>
      <c r="H123" s="2">
        <f t="shared" si="49"/>
        <v>618.43980609154892</v>
      </c>
      <c r="I123" s="2">
        <f t="shared" si="49"/>
        <v>623.14054860115516</v>
      </c>
      <c r="J123" s="2">
        <f t="shared" si="49"/>
        <v>119.97578008059104</v>
      </c>
      <c r="K123" s="2">
        <f t="shared" si="49"/>
        <v>83.786638525754512</v>
      </c>
      <c r="L123" s="2">
        <f t="shared" si="49"/>
        <v>88.541140315741387</v>
      </c>
      <c r="M123" s="2">
        <f t="shared" si="49"/>
        <v>72.225776318221577</v>
      </c>
      <c r="N123" s="2">
        <f t="shared" si="49"/>
        <v>193.78362174935967</v>
      </c>
      <c r="O123" s="2">
        <f t="shared" si="49"/>
        <v>217.21232262764809</v>
      </c>
      <c r="P123" s="2">
        <f t="shared" si="49"/>
        <v>79.061997636136226</v>
      </c>
      <c r="Q123" s="2">
        <f t="shared" si="49"/>
        <v>464.48406770379444</v>
      </c>
      <c r="R123" s="2">
        <f t="shared" si="49"/>
        <v>357.09610437264814</v>
      </c>
      <c r="S123" s="2">
        <f t="shared" si="49"/>
        <v>514.93364288438238</v>
      </c>
      <c r="T123" s="2">
        <f t="shared" si="49"/>
        <v>398.8208263658737</v>
      </c>
      <c r="U123" s="2">
        <f t="shared" si="49"/>
        <v>524.3529329052642</v>
      </c>
      <c r="V123" s="2">
        <f t="shared" si="49"/>
        <v>435.03573915542154</v>
      </c>
      <c r="W123" s="2">
        <f t="shared" si="49"/>
        <v>402.62856901297857</v>
      </c>
      <c r="X123" s="2">
        <f t="shared" si="49"/>
        <v>555.70641417263687</v>
      </c>
      <c r="Y123" s="2">
        <f t="shared" si="49"/>
        <v>577.53950104670662</v>
      </c>
      <c r="Z123" s="2">
        <f t="shared" si="49"/>
        <v>488.22072459294878</v>
      </c>
      <c r="AA123" s="2">
        <f t="shared" si="49"/>
        <v>731.54200668273256</v>
      </c>
      <c r="AB123" s="2">
        <f t="shared" si="49"/>
        <v>367.92621455932181</v>
      </c>
      <c r="AC123" s="2">
        <f t="shared" si="49"/>
        <v>482.99854964957837</v>
      </c>
      <c r="AD123" s="2">
        <f t="shared" si="49"/>
        <v>503.49332565651775</v>
      </c>
      <c r="AE123" s="2">
        <f t="shared" si="49"/>
        <v>779.40303689604787</v>
      </c>
      <c r="AF123" s="2">
        <f t="shared" si="49"/>
        <v>752.14092956048546</v>
      </c>
      <c r="AG123" s="2">
        <f t="shared" si="49"/>
        <v>682.67070846750471</v>
      </c>
      <c r="AH123" s="2">
        <f t="shared" si="49"/>
        <v>686.80243468311664</v>
      </c>
      <c r="AI123" s="2">
        <f t="shared" si="49"/>
        <v>771.9471873644859</v>
      </c>
    </row>
    <row r="124" spans="1:35" x14ac:dyDescent="0.25">
      <c r="B124" s="12"/>
      <c r="D124" t="s">
        <v>31</v>
      </c>
      <c r="F124" s="2">
        <f>F89</f>
        <v>541.86786132977295</v>
      </c>
      <c r="G124" s="2">
        <f t="shared" ref="G124:AI124" si="50">G89</f>
        <v>311.01599247420432</v>
      </c>
      <c r="H124" s="2">
        <f t="shared" si="50"/>
        <v>618.43980609154892</v>
      </c>
      <c r="I124" s="2">
        <f t="shared" si="50"/>
        <v>623.14054860115516</v>
      </c>
      <c r="J124" s="2">
        <f t="shared" si="50"/>
        <v>119.97578008059104</v>
      </c>
      <c r="K124" s="2">
        <f t="shared" si="50"/>
        <v>454.60924082968239</v>
      </c>
      <c r="L124" s="2">
        <f t="shared" si="50"/>
        <v>686.06877777127329</v>
      </c>
      <c r="M124" s="2">
        <f t="shared" si="50"/>
        <v>689.87560590152418</v>
      </c>
      <c r="N124" s="2">
        <f t="shared" si="50"/>
        <v>844.49812877351121</v>
      </c>
      <c r="O124" s="2">
        <f t="shared" si="50"/>
        <v>919.43642347416858</v>
      </c>
      <c r="P124" s="2">
        <f t="shared" si="50"/>
        <v>814.53614245663368</v>
      </c>
      <c r="Q124" s="2">
        <f t="shared" si="50"/>
        <v>1071.5687090491085</v>
      </c>
      <c r="R124" s="2">
        <f t="shared" si="50"/>
        <v>985.29663626029924</v>
      </c>
      <c r="S124" s="2">
        <f t="shared" si="50"/>
        <v>1144.4247464511261</v>
      </c>
      <c r="T124" s="2">
        <f t="shared" si="50"/>
        <v>1042.4152128956061</v>
      </c>
      <c r="U124" s="2">
        <f t="shared" si="50"/>
        <v>1204.6904923566856</v>
      </c>
      <c r="V124" s="2">
        <f t="shared" si="50"/>
        <v>1123.8311370237045</v>
      </c>
      <c r="W124" s="2">
        <f t="shared" si="50"/>
        <v>1275.9270621350165</v>
      </c>
      <c r="X124" s="2">
        <f t="shared" si="50"/>
        <v>1276.0394012040974</v>
      </c>
      <c r="Y124" s="2">
        <f t="shared" si="50"/>
        <v>1235.8124427708026</v>
      </c>
      <c r="Z124" s="2">
        <f t="shared" si="50"/>
        <v>996.29974646883284</v>
      </c>
      <c r="AA124" s="2">
        <f t="shared" si="50"/>
        <v>1116.9082447313313</v>
      </c>
      <c r="AB124" s="2">
        <f t="shared" si="50"/>
        <v>946.87647563313624</v>
      </c>
      <c r="AC124" s="2">
        <f t="shared" si="50"/>
        <v>1004.8339353063025</v>
      </c>
      <c r="AD124" s="2">
        <f t="shared" si="50"/>
        <v>892.43720050345837</v>
      </c>
      <c r="AE124" s="2">
        <f t="shared" si="50"/>
        <v>1160.0679494087606</v>
      </c>
      <c r="AF124" s="2">
        <f t="shared" si="50"/>
        <v>977.95735249087284</v>
      </c>
      <c r="AG124" s="2">
        <f t="shared" si="50"/>
        <v>930.05516086022556</v>
      </c>
      <c r="AH124" s="2">
        <f t="shared" si="50"/>
        <v>894.60478315431044</v>
      </c>
      <c r="AI124" s="2">
        <f t="shared" si="50"/>
        <v>741.98734161526693</v>
      </c>
    </row>
    <row r="125" spans="1:35" x14ac:dyDescent="0.25">
      <c r="B125" s="12" t="s">
        <v>22</v>
      </c>
      <c r="D125" t="s">
        <v>0</v>
      </c>
      <c r="F125" s="2">
        <f>F33</f>
        <v>897.16184028541761</v>
      </c>
      <c r="G125" s="2">
        <f t="shared" ref="G125:AI125" si="51">G33</f>
        <v>895.01035174245851</v>
      </c>
      <c r="H125" s="2">
        <f t="shared" si="51"/>
        <v>956.80792032891782</v>
      </c>
      <c r="I125" s="2">
        <f t="shared" si="51"/>
        <v>1025.709453315952</v>
      </c>
      <c r="J125" s="2">
        <f t="shared" si="51"/>
        <v>1069.2393456211626</v>
      </c>
      <c r="K125" s="2">
        <f t="shared" si="51"/>
        <v>1115.5044395215605</v>
      </c>
      <c r="L125" s="2">
        <f t="shared" si="51"/>
        <v>1132.031416112216</v>
      </c>
      <c r="M125" s="2">
        <f t="shared" si="51"/>
        <v>1135.1500586659695</v>
      </c>
      <c r="N125" s="2">
        <f t="shared" si="51"/>
        <v>1135.8189285458682</v>
      </c>
      <c r="O125" s="2">
        <f t="shared" si="51"/>
        <v>1151.321287992233</v>
      </c>
      <c r="P125" s="2">
        <f t="shared" si="51"/>
        <v>1157.1144609323337</v>
      </c>
      <c r="Q125" s="2">
        <f t="shared" si="51"/>
        <v>1150.4966130791825</v>
      </c>
      <c r="R125" s="2">
        <f t="shared" si="51"/>
        <v>1151.3514546517047</v>
      </c>
      <c r="S125" s="2">
        <f t="shared" si="51"/>
        <v>1145.6408417898499</v>
      </c>
      <c r="T125" s="2">
        <f t="shared" si="51"/>
        <v>1139.1089799649562</v>
      </c>
      <c r="U125" s="2">
        <f t="shared" si="51"/>
        <v>1145.0103476971158</v>
      </c>
      <c r="V125" s="2">
        <f t="shared" si="51"/>
        <v>1147.6171711378706</v>
      </c>
      <c r="W125" s="2">
        <f t="shared" si="51"/>
        <v>1150.5193158258826</v>
      </c>
      <c r="X125" s="2">
        <f t="shared" si="51"/>
        <v>1155.3793860541027</v>
      </c>
      <c r="Y125" s="2">
        <f t="shared" si="51"/>
        <v>1167.7459211313662</v>
      </c>
      <c r="Z125" s="2">
        <f t="shared" si="51"/>
        <v>1103.0328378655731</v>
      </c>
      <c r="AA125" s="2">
        <f t="shared" si="51"/>
        <v>1104.8576692346933</v>
      </c>
      <c r="AB125" s="2">
        <f t="shared" si="51"/>
        <v>1112.3868438923673</v>
      </c>
      <c r="AC125" s="2">
        <f t="shared" si="51"/>
        <v>1115.5872174923329</v>
      </c>
      <c r="AD125" s="2">
        <f t="shared" si="51"/>
        <v>1120.4624765004335</v>
      </c>
      <c r="AE125" s="2">
        <f t="shared" si="51"/>
        <v>1126.6825689333646</v>
      </c>
      <c r="AF125" s="2">
        <f t="shared" si="51"/>
        <v>1129.7136642377336</v>
      </c>
      <c r="AG125" s="2">
        <f t="shared" si="51"/>
        <v>1135.7924273263416</v>
      </c>
      <c r="AH125" s="2">
        <f t="shared" si="51"/>
        <v>1143.1642499870452</v>
      </c>
      <c r="AI125" s="2">
        <f t="shared" si="51"/>
        <v>1149.726799067834</v>
      </c>
    </row>
    <row r="126" spans="1:35" x14ac:dyDescent="0.25">
      <c r="B126" s="12"/>
      <c r="D126" t="s">
        <v>31</v>
      </c>
      <c r="F126" s="2">
        <f>F90</f>
        <v>953.97533261036585</v>
      </c>
      <c r="G126" s="2">
        <f t="shared" ref="G126:AI126" si="52">G90</f>
        <v>992.74750354314347</v>
      </c>
      <c r="H126" s="2">
        <f t="shared" si="52"/>
        <v>1066.4080109728664</v>
      </c>
      <c r="I126" s="2">
        <f t="shared" si="52"/>
        <v>1122.2886139472914</v>
      </c>
      <c r="J126" s="2">
        <f t="shared" si="52"/>
        <v>1169.4202685960599</v>
      </c>
      <c r="K126" s="2">
        <f t="shared" si="52"/>
        <v>1260.7301472168551</v>
      </c>
      <c r="L126" s="2">
        <f t="shared" si="52"/>
        <v>1234.4368623892722</v>
      </c>
      <c r="M126" s="2">
        <f t="shared" si="52"/>
        <v>1216.557698472699</v>
      </c>
      <c r="N126" s="2">
        <f t="shared" si="52"/>
        <v>1204.6773085267278</v>
      </c>
      <c r="O126" s="2">
        <f t="shared" si="52"/>
        <v>1209.7982172792431</v>
      </c>
      <c r="P126" s="2">
        <f t="shared" si="52"/>
        <v>1304.9091622145424</v>
      </c>
      <c r="Q126" s="2">
        <f t="shared" si="52"/>
        <v>1303.5857920777471</v>
      </c>
      <c r="R126" s="2">
        <f t="shared" si="52"/>
        <v>1304.8212055180422</v>
      </c>
      <c r="S126" s="2">
        <f t="shared" si="52"/>
        <v>1305.5998620582127</v>
      </c>
      <c r="T126" s="2">
        <f t="shared" si="52"/>
        <v>1307.6331085534462</v>
      </c>
      <c r="U126" s="2">
        <f t="shared" si="52"/>
        <v>1315.4039877257947</v>
      </c>
      <c r="V126" s="2">
        <f t="shared" si="52"/>
        <v>1324.0096365834029</v>
      </c>
      <c r="W126" s="2">
        <f t="shared" si="52"/>
        <v>1327.414866530773</v>
      </c>
      <c r="X126" s="2">
        <f t="shared" si="52"/>
        <v>1344.2502965810411</v>
      </c>
      <c r="Y126" s="2">
        <f t="shared" si="52"/>
        <v>1360.5867451674421</v>
      </c>
      <c r="Z126" s="2">
        <f t="shared" si="52"/>
        <v>1294.0649434698842</v>
      </c>
      <c r="AA126" s="2">
        <f t="shared" si="52"/>
        <v>1306.3587604865097</v>
      </c>
      <c r="AB126" s="2">
        <f t="shared" si="52"/>
        <v>1319.1265048356349</v>
      </c>
      <c r="AC126" s="2">
        <f t="shared" si="52"/>
        <v>1331.4249291674553</v>
      </c>
      <c r="AD126" s="2">
        <f t="shared" si="52"/>
        <v>1346.4875883598111</v>
      </c>
      <c r="AE126" s="2">
        <f t="shared" si="52"/>
        <v>1362.1097159070509</v>
      </c>
      <c r="AF126" s="2">
        <f t="shared" si="52"/>
        <v>1380.7514911523103</v>
      </c>
      <c r="AG126" s="2">
        <f t="shared" si="52"/>
        <v>1406.0710000773774</v>
      </c>
      <c r="AH126" s="2">
        <f t="shared" si="52"/>
        <v>1446.1270477939195</v>
      </c>
      <c r="AI126" s="2">
        <f t="shared" si="52"/>
        <v>1391.333678888079</v>
      </c>
    </row>
    <row r="127" spans="1:35" x14ac:dyDescent="0.25">
      <c r="B127" s="12" t="s">
        <v>14</v>
      </c>
      <c r="D127" t="s">
        <v>0</v>
      </c>
      <c r="F127" s="2">
        <f>F34</f>
        <v>12.094021613459205</v>
      </c>
      <c r="G127" s="2">
        <f t="shared" ref="G127:AI127" si="53">G34</f>
        <v>17.493363384292472</v>
      </c>
      <c r="H127" s="2">
        <f t="shared" si="53"/>
        <v>22.833787935380162</v>
      </c>
      <c r="I127" s="2">
        <f t="shared" si="53"/>
        <v>29.395184581024736</v>
      </c>
      <c r="J127" s="2">
        <f t="shared" si="53"/>
        <v>23.045281688930142</v>
      </c>
      <c r="K127" s="2">
        <f t="shared" si="53"/>
        <v>23.56144673017506</v>
      </c>
      <c r="L127" s="2">
        <f t="shared" si="53"/>
        <v>27.464248919723417</v>
      </c>
      <c r="M127" s="2">
        <f t="shared" si="53"/>
        <v>30.588428812640657</v>
      </c>
      <c r="N127" s="2">
        <f t="shared" si="53"/>
        <v>31.166226175502857</v>
      </c>
      <c r="O127" s="2">
        <f t="shared" si="53"/>
        <v>47.743236832434199</v>
      </c>
      <c r="P127" s="2">
        <f t="shared" si="53"/>
        <v>46.322431242806253</v>
      </c>
      <c r="Q127" s="2">
        <f t="shared" si="53"/>
        <v>51.73504159319527</v>
      </c>
      <c r="R127" s="2">
        <f t="shared" si="53"/>
        <v>47.798252416701082</v>
      </c>
      <c r="S127" s="2">
        <f t="shared" si="53"/>
        <v>55.169582866131485</v>
      </c>
      <c r="T127" s="2">
        <f t="shared" si="53"/>
        <v>64.190386430103729</v>
      </c>
      <c r="U127" s="2">
        <f t="shared" si="53"/>
        <v>63.193563209342315</v>
      </c>
      <c r="V127" s="2">
        <f t="shared" si="53"/>
        <v>64.067956513687349</v>
      </c>
      <c r="W127" s="2">
        <f t="shared" si="53"/>
        <v>75.773538279845823</v>
      </c>
      <c r="X127" s="2">
        <f t="shared" si="53"/>
        <v>77.180084003781346</v>
      </c>
      <c r="Y127" s="2">
        <f t="shared" si="53"/>
        <v>75.782548162807799</v>
      </c>
      <c r="Z127" s="2">
        <f t="shared" si="53"/>
        <v>59.530923115994675</v>
      </c>
      <c r="AA127" s="2">
        <f t="shared" si="53"/>
        <v>59.297094934231872</v>
      </c>
      <c r="AB127" s="2">
        <f t="shared" si="53"/>
        <v>51.664412552134294</v>
      </c>
      <c r="AC127" s="2">
        <f t="shared" si="53"/>
        <v>50.895063052743083</v>
      </c>
      <c r="AD127" s="2">
        <f t="shared" si="53"/>
        <v>39.458542590030824</v>
      </c>
      <c r="AE127" s="2">
        <f t="shared" si="53"/>
        <v>26.875039731776305</v>
      </c>
      <c r="AF127" s="2">
        <f t="shared" si="53"/>
        <v>26.582855876853941</v>
      </c>
      <c r="AG127" s="2">
        <f t="shared" si="53"/>
        <v>23.966342094296358</v>
      </c>
      <c r="AH127" s="2">
        <f t="shared" si="53"/>
        <v>8.922324162919697</v>
      </c>
      <c r="AI127" s="2">
        <f t="shared" si="53"/>
        <v>6.7823872964057026</v>
      </c>
    </row>
    <row r="128" spans="1:35" x14ac:dyDescent="0.25">
      <c r="B128" s="12"/>
      <c r="D128" t="s">
        <v>31</v>
      </c>
      <c r="F128" s="2">
        <f>F91</f>
        <v>39.622757416842092</v>
      </c>
      <c r="G128" s="2">
        <f t="shared" ref="G128:AI128" si="54">G91</f>
        <v>42.856222774963641</v>
      </c>
      <c r="H128" s="2">
        <f t="shared" si="54"/>
        <v>40.374665230299499</v>
      </c>
      <c r="I128" s="2">
        <f t="shared" si="54"/>
        <v>61.245939120964216</v>
      </c>
      <c r="J128" s="2">
        <f t="shared" si="54"/>
        <v>56.744433775319479</v>
      </c>
      <c r="K128" s="2">
        <f t="shared" si="54"/>
        <v>71.626060635084457</v>
      </c>
      <c r="L128" s="2">
        <f t="shared" si="54"/>
        <v>68.294260253092759</v>
      </c>
      <c r="M128" s="2">
        <f t="shared" si="54"/>
        <v>80.059804394400544</v>
      </c>
      <c r="N128" s="2">
        <f t="shared" si="54"/>
        <v>84.719754732364976</v>
      </c>
      <c r="O128" s="2">
        <f t="shared" si="54"/>
        <v>117.46002905430687</v>
      </c>
      <c r="P128" s="2">
        <f t="shared" si="54"/>
        <v>87.303526480363146</v>
      </c>
      <c r="Q128" s="2">
        <f t="shared" si="54"/>
        <v>95.719281042000262</v>
      </c>
      <c r="R128" s="2">
        <f t="shared" si="54"/>
        <v>93.982884502708544</v>
      </c>
      <c r="S128" s="2">
        <f t="shared" si="54"/>
        <v>87.499890529114268</v>
      </c>
      <c r="T128" s="2">
        <f t="shared" si="54"/>
        <v>63.180001164118281</v>
      </c>
      <c r="U128" s="2">
        <f t="shared" si="54"/>
        <v>61.38787523818641</v>
      </c>
      <c r="V128" s="2">
        <f t="shared" si="54"/>
        <v>58.891826149254314</v>
      </c>
      <c r="W128" s="2">
        <f t="shared" si="54"/>
        <v>82.852445096591694</v>
      </c>
      <c r="X128" s="2">
        <f t="shared" si="54"/>
        <v>104.04194393602916</v>
      </c>
      <c r="Y128" s="2">
        <f t="shared" si="54"/>
        <v>125.98173261153283</v>
      </c>
      <c r="Z128" s="2">
        <f t="shared" si="54"/>
        <v>93.00076100196668</v>
      </c>
      <c r="AA128" s="2">
        <f t="shared" si="54"/>
        <v>74.278177270739903</v>
      </c>
      <c r="AB128" s="2">
        <f t="shared" si="54"/>
        <v>71.796589033860059</v>
      </c>
      <c r="AC128" s="2">
        <f t="shared" si="54"/>
        <v>73.599993554496592</v>
      </c>
      <c r="AD128" s="2">
        <f t="shared" si="54"/>
        <v>98.701125193539511</v>
      </c>
      <c r="AE128" s="2">
        <f t="shared" si="54"/>
        <v>95.917488325846406</v>
      </c>
      <c r="AF128" s="2">
        <f t="shared" si="54"/>
        <v>65.052047635079944</v>
      </c>
      <c r="AG128" s="2">
        <f t="shared" si="54"/>
        <v>61.635541820442384</v>
      </c>
      <c r="AH128" s="2">
        <f t="shared" si="54"/>
        <v>12.965163459908702</v>
      </c>
      <c r="AI128" s="2">
        <f t="shared" si="54"/>
        <v>7.017117999962406</v>
      </c>
    </row>
    <row r="129" spans="2:35" x14ac:dyDescent="0.25">
      <c r="B129" s="12" t="s">
        <v>33</v>
      </c>
      <c r="D129" t="s">
        <v>0</v>
      </c>
      <c r="F129" s="2">
        <f>F35</f>
        <v>276.10303560706961</v>
      </c>
      <c r="G129" s="2">
        <f t="shared" ref="G129:AI129" si="55">G35</f>
        <v>290.01112475491215</v>
      </c>
      <c r="H129" s="2">
        <f t="shared" si="55"/>
        <v>135.12963296385519</v>
      </c>
      <c r="I129" s="2">
        <f t="shared" si="55"/>
        <v>82.925127128697483</v>
      </c>
      <c r="J129" s="2">
        <f t="shared" si="55"/>
        <v>62.624752393940362</v>
      </c>
      <c r="K129" s="2">
        <f t="shared" si="55"/>
        <v>64.606409900983337</v>
      </c>
      <c r="L129" s="2">
        <f t="shared" si="55"/>
        <v>66.588067408025637</v>
      </c>
      <c r="M129" s="2">
        <f t="shared" si="55"/>
        <v>68.569724915067923</v>
      </c>
      <c r="N129" s="2">
        <f t="shared" si="55"/>
        <v>70.551382422110919</v>
      </c>
      <c r="O129" s="2">
        <f t="shared" si="55"/>
        <v>72.533039929153205</v>
      </c>
      <c r="P129" s="2">
        <f t="shared" si="55"/>
        <v>74.514697436196172</v>
      </c>
      <c r="Q129" s="2">
        <f t="shared" si="55"/>
        <v>76.49635494323914</v>
      </c>
      <c r="R129" s="2">
        <f t="shared" si="55"/>
        <v>78.478012450280758</v>
      </c>
      <c r="S129" s="2">
        <f t="shared" si="55"/>
        <v>80.459669957324422</v>
      </c>
      <c r="T129" s="2">
        <f t="shared" si="55"/>
        <v>82.441327464366708</v>
      </c>
      <c r="U129" s="2">
        <f t="shared" si="55"/>
        <v>84.42298497140969</v>
      </c>
      <c r="V129" s="2">
        <f t="shared" si="55"/>
        <v>86.404642478452658</v>
      </c>
      <c r="W129" s="2">
        <f t="shared" si="55"/>
        <v>88.386299985494958</v>
      </c>
      <c r="X129" s="2">
        <f t="shared" si="55"/>
        <v>90.367957492537911</v>
      </c>
      <c r="Y129" s="2">
        <f t="shared" si="55"/>
        <v>92.349614999580226</v>
      </c>
      <c r="Z129" s="2">
        <f t="shared" si="55"/>
        <v>94.331272506622511</v>
      </c>
      <c r="AA129" s="2">
        <f t="shared" si="55"/>
        <v>96.312930013666161</v>
      </c>
      <c r="AB129" s="2">
        <f t="shared" si="55"/>
        <v>98.294587520707807</v>
      </c>
      <c r="AC129" s="2">
        <f t="shared" si="55"/>
        <v>100.27624502775076</v>
      </c>
      <c r="AD129" s="2">
        <f t="shared" si="55"/>
        <v>102.25790253479373</v>
      </c>
      <c r="AE129" s="2">
        <f t="shared" si="55"/>
        <v>104.23956004183603</v>
      </c>
      <c r="AF129" s="2">
        <f t="shared" si="55"/>
        <v>106.221217548879</v>
      </c>
      <c r="AG129" s="2">
        <f t="shared" si="55"/>
        <v>108.20287505592128</v>
      </c>
      <c r="AH129" s="2">
        <f t="shared" si="55"/>
        <v>110.1845325629636</v>
      </c>
      <c r="AI129" s="2">
        <f t="shared" si="55"/>
        <v>110.18453256296426</v>
      </c>
    </row>
    <row r="130" spans="2:35" x14ac:dyDescent="0.25">
      <c r="B130" s="12"/>
      <c r="D130" t="s">
        <v>20</v>
      </c>
      <c r="F130" s="2">
        <f>F92</f>
        <v>276.10303560706961</v>
      </c>
      <c r="G130" s="2">
        <f t="shared" ref="G130:AI130" si="56">G92</f>
        <v>290.01112475491215</v>
      </c>
      <c r="H130" s="2">
        <f t="shared" si="56"/>
        <v>324.01266644881099</v>
      </c>
      <c r="I130" s="2">
        <f t="shared" si="56"/>
        <v>358.01420814270983</v>
      </c>
      <c r="J130" s="2">
        <f t="shared" si="56"/>
        <v>392.01574983660805</v>
      </c>
      <c r="K130" s="2">
        <f t="shared" si="56"/>
        <v>426.01729153050695</v>
      </c>
      <c r="L130" s="2">
        <f t="shared" si="56"/>
        <v>460.01883322440511</v>
      </c>
      <c r="M130" s="2">
        <f t="shared" si="56"/>
        <v>494.02037491830396</v>
      </c>
      <c r="N130" s="2">
        <f t="shared" si="56"/>
        <v>528.02191661220297</v>
      </c>
      <c r="O130" s="2">
        <f t="shared" si="56"/>
        <v>562.02345830609977</v>
      </c>
      <c r="P130" s="2">
        <f t="shared" si="56"/>
        <v>596.02499999999998</v>
      </c>
      <c r="Q130" s="2">
        <f t="shared" si="56"/>
        <v>596.02500000000146</v>
      </c>
      <c r="R130" s="2">
        <f t="shared" si="56"/>
        <v>596.02499999999861</v>
      </c>
      <c r="S130" s="2">
        <f t="shared" si="56"/>
        <v>596.02499999999998</v>
      </c>
      <c r="T130" s="2">
        <f t="shared" si="56"/>
        <v>596.02500000000146</v>
      </c>
      <c r="U130" s="2">
        <f t="shared" si="56"/>
        <v>596.02499999999998</v>
      </c>
      <c r="V130" s="2">
        <f t="shared" si="56"/>
        <v>596.02500000000146</v>
      </c>
      <c r="W130" s="2">
        <f t="shared" si="56"/>
        <v>596.02499999999998</v>
      </c>
      <c r="X130" s="2">
        <f t="shared" si="56"/>
        <v>596.02500000000146</v>
      </c>
      <c r="Y130" s="2">
        <f t="shared" si="56"/>
        <v>596.02500000000146</v>
      </c>
      <c r="Z130" s="2">
        <f t="shared" si="56"/>
        <v>596.02499999999998</v>
      </c>
      <c r="AA130" s="2">
        <f t="shared" si="56"/>
        <v>596.02499999999998</v>
      </c>
      <c r="AB130" s="2">
        <f t="shared" si="56"/>
        <v>596.02499999999998</v>
      </c>
      <c r="AC130" s="2">
        <f t="shared" si="56"/>
        <v>596.02499999999998</v>
      </c>
      <c r="AD130" s="2">
        <f t="shared" si="56"/>
        <v>596.02499999999998</v>
      </c>
      <c r="AE130" s="2">
        <f t="shared" si="56"/>
        <v>596.02499999999998</v>
      </c>
      <c r="AF130" s="2">
        <f t="shared" si="56"/>
        <v>596.02499999999725</v>
      </c>
      <c r="AG130" s="2">
        <f t="shared" si="56"/>
        <v>596.02499999999998</v>
      </c>
      <c r="AH130" s="2">
        <f t="shared" si="56"/>
        <v>596.02499999999998</v>
      </c>
      <c r="AI130" s="2">
        <f t="shared" si="56"/>
        <v>596.02499999999725</v>
      </c>
    </row>
    <row r="131" spans="2:35" x14ac:dyDescent="0.25">
      <c r="B131" s="12" t="s">
        <v>5</v>
      </c>
      <c r="D131" t="s">
        <v>0</v>
      </c>
      <c r="F131" s="2">
        <f>F36</f>
        <v>9973.4674547572995</v>
      </c>
      <c r="G131" s="2">
        <f t="shared" ref="G131:AI131" si="57">G36</f>
        <v>10027.330694709077</v>
      </c>
      <c r="H131" s="2">
        <f t="shared" si="57"/>
        <v>10546.579039117412</v>
      </c>
      <c r="I131" s="2">
        <f t="shared" si="57"/>
        <v>10444.446647846753</v>
      </c>
      <c r="J131" s="2">
        <f t="shared" si="57"/>
        <v>10143.080225586498</v>
      </c>
      <c r="K131" s="2">
        <f t="shared" si="57"/>
        <v>10155.219326363729</v>
      </c>
      <c r="L131" s="2">
        <f t="shared" si="57"/>
        <v>10188.916965201019</v>
      </c>
      <c r="M131" s="2">
        <f t="shared" si="57"/>
        <v>9938.9112757873118</v>
      </c>
      <c r="N131" s="2">
        <f t="shared" si="57"/>
        <v>9792.7226490786088</v>
      </c>
      <c r="O131" s="2">
        <f t="shared" si="57"/>
        <v>9820.553268648353</v>
      </c>
      <c r="P131" s="2">
        <f t="shared" si="57"/>
        <v>9623.9757680155344</v>
      </c>
      <c r="Q131" s="2">
        <f t="shared" si="57"/>
        <v>9940.8096985851989</v>
      </c>
      <c r="R131" s="2">
        <f t="shared" si="57"/>
        <v>9522.1027987787675</v>
      </c>
      <c r="S131" s="2">
        <f t="shared" si="57"/>
        <v>9360.2059660671366</v>
      </c>
      <c r="T131" s="2">
        <f t="shared" si="57"/>
        <v>9125.2630470111271</v>
      </c>
      <c r="U131" s="2">
        <f t="shared" si="57"/>
        <v>9153.2317688634266</v>
      </c>
      <c r="V131" s="2">
        <f t="shared" si="57"/>
        <v>8964.2291650771931</v>
      </c>
      <c r="W131" s="2">
        <f t="shared" si="57"/>
        <v>8815.7000194208504</v>
      </c>
      <c r="X131" s="2">
        <f t="shared" si="57"/>
        <v>8865.3717833611063</v>
      </c>
      <c r="Y131" s="2">
        <f t="shared" si="57"/>
        <v>8828.3202566224954</v>
      </c>
      <c r="Z131" s="2">
        <f t="shared" si="57"/>
        <v>8553.0767223051735</v>
      </c>
      <c r="AA131" s="2">
        <f t="shared" si="57"/>
        <v>8679.4444527247979</v>
      </c>
      <c r="AB131" s="2">
        <f t="shared" si="57"/>
        <v>8207.4309442887989</v>
      </c>
      <c r="AC131" s="2">
        <f t="shared" si="57"/>
        <v>8213.3535421968154</v>
      </c>
      <c r="AD131" s="2">
        <f t="shared" si="57"/>
        <v>8123.5483355409342</v>
      </c>
      <c r="AE131" s="2">
        <f t="shared" si="57"/>
        <v>8260.0628904728383</v>
      </c>
      <c r="AF131" s="2">
        <f t="shared" si="57"/>
        <v>8116.5234627481477</v>
      </c>
      <c r="AG131" s="2">
        <f t="shared" si="57"/>
        <v>7889.929308318623</v>
      </c>
      <c r="AH131" s="2">
        <f t="shared" si="57"/>
        <v>7744.2291914823536</v>
      </c>
      <c r="AI131" s="2">
        <f t="shared" si="57"/>
        <v>7716.4881899285074</v>
      </c>
    </row>
    <row r="132" spans="2:35" x14ac:dyDescent="0.25">
      <c r="D132" t="s">
        <v>31</v>
      </c>
      <c r="F132" s="2">
        <f>F93</f>
        <v>10057.809682885631</v>
      </c>
      <c r="G132" s="2">
        <f t="shared" ref="G132:AI132" si="58">G93</f>
        <v>10177.8133264345</v>
      </c>
      <c r="H132" s="2">
        <f t="shared" si="58"/>
        <v>10951.207951677159</v>
      </c>
      <c r="I132" s="2">
        <f t="shared" si="58"/>
        <v>11007.633498944399</v>
      </c>
      <c r="J132" s="2">
        <f t="shared" si="58"/>
        <v>10857.352655780191</v>
      </c>
      <c r="K132" s="2">
        <f t="shared" si="58"/>
        <v>11401.549836190869</v>
      </c>
      <c r="L132" s="2">
        <f t="shared" si="58"/>
        <v>11715.392765445322</v>
      </c>
      <c r="M132" s="2">
        <f t="shared" si="58"/>
        <v>11655.806872485253</v>
      </c>
      <c r="N132" s="2">
        <f t="shared" si="58"/>
        <v>11665.119045854783</v>
      </c>
      <c r="O132" s="2">
        <f t="shared" si="58"/>
        <v>11814.842867951669</v>
      </c>
      <c r="P132" s="2">
        <f t="shared" si="58"/>
        <v>11800.812630405402</v>
      </c>
      <c r="Q132" s="2">
        <f t="shared" si="58"/>
        <v>11955.680360277393</v>
      </c>
      <c r="R132" s="2">
        <f t="shared" si="58"/>
        <v>11484.400667750049</v>
      </c>
      <c r="S132" s="2">
        <f t="shared" si="58"/>
        <v>11168.441650268785</v>
      </c>
      <c r="T132" s="2">
        <f t="shared" si="58"/>
        <v>10815.200622139917</v>
      </c>
      <c r="U132" s="2">
        <f t="shared" si="58"/>
        <v>10830.951954690712</v>
      </c>
      <c r="V132" s="2">
        <f t="shared" si="58"/>
        <v>10559.230570869271</v>
      </c>
      <c r="W132" s="2">
        <f t="shared" si="58"/>
        <v>10616.029525504255</v>
      </c>
      <c r="X132" s="2">
        <f t="shared" si="58"/>
        <v>10469.516810663637</v>
      </c>
      <c r="Y132" s="2">
        <f t="shared" si="58"/>
        <v>10302.68418879365</v>
      </c>
      <c r="Z132" s="2">
        <f t="shared" si="58"/>
        <v>9810.5038560501125</v>
      </c>
      <c r="AA132" s="2">
        <f t="shared" si="58"/>
        <v>9750.6792855297736</v>
      </c>
      <c r="AB132" s="2">
        <f t="shared" si="58"/>
        <v>9444.0812815678473</v>
      </c>
      <c r="AC132" s="2">
        <f t="shared" si="58"/>
        <v>9364.4218615414738</v>
      </c>
      <c r="AD132" s="2">
        <f t="shared" si="58"/>
        <v>9148.8662806140746</v>
      </c>
      <c r="AE132" s="2">
        <f t="shared" si="58"/>
        <v>9321.2867545117806</v>
      </c>
      <c r="AF132" s="2">
        <f t="shared" si="58"/>
        <v>9017.8083988695453</v>
      </c>
      <c r="AG132" s="2">
        <f t="shared" si="58"/>
        <v>8833.0035411158024</v>
      </c>
      <c r="AH132" s="2">
        <f t="shared" si="58"/>
        <v>8663.6921983348493</v>
      </c>
      <c r="AI132" s="2">
        <f t="shared" si="58"/>
        <v>8340.9150172528825</v>
      </c>
    </row>
    <row r="150" spans="1:35" s="8" customFormat="1" x14ac:dyDescent="0.25">
      <c r="A150" s="7" t="s">
        <v>30</v>
      </c>
    </row>
    <row r="151" spans="1:35" x14ac:dyDescent="0.25">
      <c r="E151">
        <f>E$1</f>
        <v>2020</v>
      </c>
      <c r="F151">
        <f t="shared" ref="F151:AI151" si="59">F$1</f>
        <v>2021</v>
      </c>
      <c r="G151">
        <f t="shared" si="59"/>
        <v>2022</v>
      </c>
      <c r="H151">
        <f t="shared" si="59"/>
        <v>2023</v>
      </c>
      <c r="I151">
        <f t="shared" si="59"/>
        <v>2024</v>
      </c>
      <c r="J151">
        <f t="shared" si="59"/>
        <v>2025</v>
      </c>
      <c r="K151">
        <f t="shared" si="59"/>
        <v>2026</v>
      </c>
      <c r="L151">
        <f t="shared" si="59"/>
        <v>2027</v>
      </c>
      <c r="M151">
        <f t="shared" si="59"/>
        <v>2028</v>
      </c>
      <c r="N151">
        <f t="shared" si="59"/>
        <v>2029</v>
      </c>
      <c r="O151">
        <f t="shared" si="59"/>
        <v>2030</v>
      </c>
      <c r="P151">
        <f t="shared" si="59"/>
        <v>2031</v>
      </c>
      <c r="Q151">
        <f t="shared" si="59"/>
        <v>2032</v>
      </c>
      <c r="R151">
        <f t="shared" si="59"/>
        <v>2033</v>
      </c>
      <c r="S151">
        <f t="shared" si="59"/>
        <v>2034</v>
      </c>
      <c r="T151">
        <f t="shared" si="59"/>
        <v>2035</v>
      </c>
      <c r="U151">
        <f t="shared" si="59"/>
        <v>2036</v>
      </c>
      <c r="V151">
        <f t="shared" si="59"/>
        <v>2037</v>
      </c>
      <c r="W151">
        <f t="shared" si="59"/>
        <v>2038</v>
      </c>
      <c r="X151">
        <f t="shared" si="59"/>
        <v>2039</v>
      </c>
      <c r="Y151">
        <f t="shared" si="59"/>
        <v>2040</v>
      </c>
      <c r="Z151">
        <f t="shared" si="59"/>
        <v>2041</v>
      </c>
      <c r="AA151">
        <f t="shared" si="59"/>
        <v>2042</v>
      </c>
      <c r="AB151">
        <f t="shared" si="59"/>
        <v>2043</v>
      </c>
      <c r="AC151">
        <f t="shared" si="59"/>
        <v>2044</v>
      </c>
      <c r="AD151">
        <f t="shared" si="59"/>
        <v>2045</v>
      </c>
      <c r="AE151">
        <f t="shared" si="59"/>
        <v>2046</v>
      </c>
      <c r="AF151">
        <f t="shared" si="59"/>
        <v>2047</v>
      </c>
      <c r="AG151">
        <f t="shared" si="59"/>
        <v>2048</v>
      </c>
      <c r="AH151">
        <f t="shared" si="59"/>
        <v>2049</v>
      </c>
      <c r="AI151">
        <f t="shared" si="59"/>
        <v>2050</v>
      </c>
    </row>
    <row r="152" spans="1:35" x14ac:dyDescent="0.25">
      <c r="D152" s="12" t="s">
        <v>28</v>
      </c>
      <c r="F152" s="2">
        <f>F122-F121</f>
        <v>0</v>
      </c>
      <c r="G152" s="2">
        <f t="shared" ref="G152:AI152" si="60">G122-G121</f>
        <v>27.382620534064699</v>
      </c>
      <c r="H152" s="2">
        <f t="shared" si="60"/>
        <v>88.60491113592434</v>
      </c>
      <c r="I152" s="2">
        <f t="shared" si="60"/>
        <v>159.6678549123535</v>
      </c>
      <c r="J152" s="2">
        <f t="shared" si="60"/>
        <v>251.00135768973814</v>
      </c>
      <c r="K152" s="2">
        <f t="shared" si="60"/>
        <v>320.80670429348538</v>
      </c>
      <c r="L152" s="2">
        <f t="shared" si="60"/>
        <v>392.28193936196658</v>
      </c>
      <c r="M152" s="2">
        <f t="shared" si="60"/>
        <v>542.91610172291075</v>
      </c>
      <c r="N152" s="2">
        <f t="shared" si="60"/>
        <v>641.79944702421017</v>
      </c>
      <c r="O152" s="2">
        <f t="shared" si="60"/>
        <v>674.38135857096495</v>
      </c>
      <c r="P152" s="2">
        <f t="shared" si="60"/>
        <v>731.07661848579846</v>
      </c>
      <c r="Q152" s="2">
        <f t="shared" si="60"/>
        <v>691.18395684274765</v>
      </c>
      <c r="R152" s="2">
        <f t="shared" si="60"/>
        <v>616.89596658157097</v>
      </c>
      <c r="S152" s="2">
        <f t="shared" si="60"/>
        <v>470.88992266088553</v>
      </c>
      <c r="T152" s="2">
        <f t="shared" si="60"/>
        <v>365.24577274091735</v>
      </c>
      <c r="U152" s="2">
        <f t="shared" si="60"/>
        <v>317.19265928975256</v>
      </c>
      <c r="V152" s="2">
        <f t="shared" si="60"/>
        <v>225.36931532114522</v>
      </c>
      <c r="W152" s="2">
        <f t="shared" si="60"/>
        <v>235.41785542522484</v>
      </c>
      <c r="X152" s="2">
        <f t="shared" si="60"/>
        <v>162.42222730442154</v>
      </c>
      <c r="Y152" s="2">
        <f t="shared" si="60"/>
        <v>69.375596961835981</v>
      </c>
      <c r="Z152" s="2">
        <f t="shared" si="60"/>
        <v>23.152440885393844</v>
      </c>
      <c r="AA152" s="2">
        <f t="shared" si="60"/>
        <v>-30.325648818281479</v>
      </c>
      <c r="AB152" s="2">
        <f t="shared" si="60"/>
        <v>-66.902173699050763</v>
      </c>
      <c r="AC152" s="2">
        <f t="shared" si="60"/>
        <v>-105.05846346119051</v>
      </c>
      <c r="AD152" s="2">
        <f t="shared" si="60"/>
        <v>-142.66072170189364</v>
      </c>
      <c r="AE152" s="2">
        <f t="shared" si="60"/>
        <v>-115.69608399969002</v>
      </c>
      <c r="AF152" s="2">
        <f t="shared" si="60"/>
        <v>-103.84228793291095</v>
      </c>
      <c r="AG152" s="2">
        <f t="shared" si="60"/>
        <v>-100.08011701680243</v>
      </c>
      <c r="AH152" s="2">
        <f t="shared" si="60"/>
        <v>-81.185446159598541</v>
      </c>
      <c r="AI152" s="2">
        <f t="shared" si="60"/>
        <v>-73.295404887239783</v>
      </c>
    </row>
    <row r="153" spans="1:35" x14ac:dyDescent="0.25">
      <c r="D153" t="s">
        <v>21</v>
      </c>
      <c r="F153" s="2">
        <f>F124-F123</f>
        <v>0</v>
      </c>
      <c r="G153" s="2">
        <f t="shared" ref="G153:AI153" si="61">G124-G123</f>
        <v>0</v>
      </c>
      <c r="H153" s="2">
        <f t="shared" si="61"/>
        <v>0</v>
      </c>
      <c r="I153" s="2">
        <f t="shared" si="61"/>
        <v>0</v>
      </c>
      <c r="J153" s="2">
        <f>J124-J123</f>
        <v>0</v>
      </c>
      <c r="K153" s="2">
        <f t="shared" si="61"/>
        <v>370.82260230392785</v>
      </c>
      <c r="L153" s="2">
        <f t="shared" si="61"/>
        <v>597.52763745553193</v>
      </c>
      <c r="M153" s="2">
        <f t="shared" si="61"/>
        <v>617.64982958330256</v>
      </c>
      <c r="N153" s="2">
        <f t="shared" si="61"/>
        <v>650.71450702415154</v>
      </c>
      <c r="O153" s="2">
        <f t="shared" si="61"/>
        <v>702.22410084652051</v>
      </c>
      <c r="P153" s="2">
        <f t="shared" si="61"/>
        <v>735.47414482049749</v>
      </c>
      <c r="Q153" s="2">
        <f t="shared" si="61"/>
        <v>607.08464134531414</v>
      </c>
      <c r="R153" s="2">
        <f t="shared" si="61"/>
        <v>628.2005318876511</v>
      </c>
      <c r="S153" s="2">
        <f t="shared" si="61"/>
        <v>629.49110356674373</v>
      </c>
      <c r="T153" s="2">
        <f t="shared" si="61"/>
        <v>643.59438652973245</v>
      </c>
      <c r="U153" s="2">
        <f t="shared" si="61"/>
        <v>680.33755945142138</v>
      </c>
      <c r="V153" s="2">
        <f t="shared" si="61"/>
        <v>688.79539786828298</v>
      </c>
      <c r="W153" s="2">
        <f t="shared" si="61"/>
        <v>873.29849312203794</v>
      </c>
      <c r="X153" s="2">
        <f t="shared" si="61"/>
        <v>720.33298703146056</v>
      </c>
      <c r="Y153" s="2">
        <f t="shared" si="61"/>
        <v>658.27294172409597</v>
      </c>
      <c r="Z153" s="2">
        <f t="shared" si="61"/>
        <v>508.07902187588405</v>
      </c>
      <c r="AA153" s="2">
        <f t="shared" si="61"/>
        <v>385.36623804859869</v>
      </c>
      <c r="AB153" s="2">
        <f t="shared" si="61"/>
        <v>578.95026107381443</v>
      </c>
      <c r="AC153" s="2">
        <f t="shared" si="61"/>
        <v>521.83538565672416</v>
      </c>
      <c r="AD153" s="2">
        <f t="shared" si="61"/>
        <v>388.94387484694062</v>
      </c>
      <c r="AE153" s="2">
        <f t="shared" si="61"/>
        <v>380.6649125127127</v>
      </c>
      <c r="AF153" s="2">
        <f t="shared" si="61"/>
        <v>225.81642293038738</v>
      </c>
      <c r="AG153" s="2">
        <f t="shared" si="61"/>
        <v>247.38445239272085</v>
      </c>
      <c r="AH153" s="2">
        <f t="shared" si="61"/>
        <v>207.8023484711938</v>
      </c>
      <c r="AI153" s="2">
        <f t="shared" si="61"/>
        <v>-29.959845749218971</v>
      </c>
    </row>
    <row r="154" spans="1:35" x14ac:dyDescent="0.25">
      <c r="D154" s="12" t="s">
        <v>22</v>
      </c>
      <c r="F154" s="2">
        <f>F126-F125</f>
        <v>56.813492324948243</v>
      </c>
      <c r="G154" s="2">
        <f t="shared" ref="G154:AI154" si="62">G126-G125</f>
        <v>97.737151800684956</v>
      </c>
      <c r="H154" s="2">
        <f t="shared" si="62"/>
        <v>109.60009064394853</v>
      </c>
      <c r="I154" s="2">
        <f t="shared" si="62"/>
        <v>96.579160631339391</v>
      </c>
      <c r="J154" s="2">
        <f t="shared" si="62"/>
        <v>100.18092297489738</v>
      </c>
      <c r="K154" s="2">
        <f t="shared" si="62"/>
        <v>145.22570769529466</v>
      </c>
      <c r="L154" s="2">
        <f t="shared" si="62"/>
        <v>102.40544627705617</v>
      </c>
      <c r="M154" s="2">
        <f t="shared" si="62"/>
        <v>81.407639806729549</v>
      </c>
      <c r="N154" s="2">
        <f t="shared" si="62"/>
        <v>68.858379980859581</v>
      </c>
      <c r="O154" s="2">
        <f t="shared" si="62"/>
        <v>58.47692928701008</v>
      </c>
      <c r="P154" s="2">
        <f t="shared" si="62"/>
        <v>147.79470128220873</v>
      </c>
      <c r="Q154" s="2">
        <f t="shared" si="62"/>
        <v>153.08917899856465</v>
      </c>
      <c r="R154" s="2">
        <f t="shared" si="62"/>
        <v>153.46975086633756</v>
      </c>
      <c r="S154" s="2">
        <f t="shared" si="62"/>
        <v>159.95902026836279</v>
      </c>
      <c r="T154" s="2">
        <f t="shared" si="62"/>
        <v>168.52412858848993</v>
      </c>
      <c r="U154" s="2">
        <f t="shared" si="62"/>
        <v>170.39364002867887</v>
      </c>
      <c r="V154" s="2">
        <f t="shared" si="62"/>
        <v>176.39246544553225</v>
      </c>
      <c r="W154" s="2">
        <f t="shared" si="62"/>
        <v>176.89555070489041</v>
      </c>
      <c r="X154" s="2">
        <f t="shared" si="62"/>
        <v>188.87091052693836</v>
      </c>
      <c r="Y154" s="2">
        <f t="shared" si="62"/>
        <v>192.8408240360759</v>
      </c>
      <c r="Z154" s="2">
        <f t="shared" si="62"/>
        <v>191.03210560431103</v>
      </c>
      <c r="AA154" s="2">
        <f t="shared" si="62"/>
        <v>201.50109125181643</v>
      </c>
      <c r="AB154" s="2">
        <f t="shared" si="62"/>
        <v>206.73966094326761</v>
      </c>
      <c r="AC154" s="2">
        <f t="shared" si="62"/>
        <v>215.83771167512236</v>
      </c>
      <c r="AD154" s="2">
        <f t="shared" si="62"/>
        <v>226.0251118593776</v>
      </c>
      <c r="AE154" s="2">
        <f t="shared" si="62"/>
        <v>235.42714697368638</v>
      </c>
      <c r="AF154" s="2">
        <f t="shared" si="62"/>
        <v>251.03782691457673</v>
      </c>
      <c r="AG154" s="2">
        <f t="shared" si="62"/>
        <v>270.27857275103588</v>
      </c>
      <c r="AH154" s="2">
        <f t="shared" si="62"/>
        <v>302.96279780687428</v>
      </c>
      <c r="AI154" s="2">
        <f t="shared" si="62"/>
        <v>241.60687982024501</v>
      </c>
    </row>
    <row r="155" spans="1:35" x14ac:dyDescent="0.25">
      <c r="D155" t="s">
        <v>14</v>
      </c>
      <c r="F155" s="2">
        <f>F128-F127</f>
        <v>27.528735803382887</v>
      </c>
      <c r="G155" s="2">
        <f t="shared" ref="G155:AI155" si="63">G128-G127</f>
        <v>25.362859390671169</v>
      </c>
      <c r="H155" s="2">
        <f t="shared" si="63"/>
        <v>17.540877294919337</v>
      </c>
      <c r="I155" s="2">
        <f t="shared" si="63"/>
        <v>31.85075453993948</v>
      </c>
      <c r="J155" s="2">
        <f t="shared" si="63"/>
        <v>33.699152086389333</v>
      </c>
      <c r="K155" s="2">
        <f t="shared" si="63"/>
        <v>48.064613904909393</v>
      </c>
      <c r="L155" s="2">
        <f t="shared" si="63"/>
        <v>40.830011333369342</v>
      </c>
      <c r="M155" s="2">
        <f t="shared" si="63"/>
        <v>49.471375581759887</v>
      </c>
      <c r="N155" s="2">
        <f t="shared" si="63"/>
        <v>53.553528556862119</v>
      </c>
      <c r="O155" s="2">
        <f t="shared" si="63"/>
        <v>69.71679222187268</v>
      </c>
      <c r="P155" s="2">
        <f t="shared" si="63"/>
        <v>40.981095237556893</v>
      </c>
      <c r="Q155" s="2">
        <f t="shared" si="63"/>
        <v>43.984239448804992</v>
      </c>
      <c r="R155" s="2">
        <f t="shared" si="63"/>
        <v>46.184632086007461</v>
      </c>
      <c r="S155" s="2">
        <f t="shared" si="63"/>
        <v>32.330307662982783</v>
      </c>
      <c r="T155" s="2">
        <f t="shared" si="63"/>
        <v>-1.0103852659854482</v>
      </c>
      <c r="U155" s="2">
        <f t="shared" si="63"/>
        <v>-1.8056879711559048</v>
      </c>
      <c r="V155" s="2">
        <f t="shared" si="63"/>
        <v>-5.1761303644330354</v>
      </c>
      <c r="W155" s="2">
        <f t="shared" si="63"/>
        <v>7.0789068167458709</v>
      </c>
      <c r="X155" s="2">
        <f t="shared" si="63"/>
        <v>26.86185993224781</v>
      </c>
      <c r="Y155" s="2">
        <f t="shared" si="63"/>
        <v>50.199184448725035</v>
      </c>
      <c r="Z155" s="2">
        <f t="shared" si="63"/>
        <v>33.469837885972005</v>
      </c>
      <c r="AA155" s="2">
        <f t="shared" si="63"/>
        <v>14.981082336508031</v>
      </c>
      <c r="AB155" s="2">
        <f t="shared" si="63"/>
        <v>20.132176481725764</v>
      </c>
      <c r="AC155" s="2">
        <f t="shared" si="63"/>
        <v>22.704930501753509</v>
      </c>
      <c r="AD155" s="2">
        <f t="shared" si="63"/>
        <v>59.242582603508687</v>
      </c>
      <c r="AE155" s="2">
        <f t="shared" si="63"/>
        <v>69.042448594070095</v>
      </c>
      <c r="AF155" s="2">
        <f t="shared" si="63"/>
        <v>38.469191758226003</v>
      </c>
      <c r="AG155" s="2">
        <f t="shared" si="63"/>
        <v>37.669199726146026</v>
      </c>
      <c r="AH155" s="2">
        <f t="shared" si="63"/>
        <v>4.0428392969890048</v>
      </c>
      <c r="AI155" s="2">
        <f t="shared" si="63"/>
        <v>0.23473070355670345</v>
      </c>
    </row>
    <row r="156" spans="1:35" x14ac:dyDescent="0.25">
      <c r="D156" t="s">
        <v>33</v>
      </c>
      <c r="F156" s="2">
        <f>F130-F129</f>
        <v>0</v>
      </c>
      <c r="G156" s="2">
        <f t="shared" ref="G156:AI156" si="64">G130-G129</f>
        <v>0</v>
      </c>
      <c r="H156" s="2">
        <f t="shared" si="64"/>
        <v>188.8830334849558</v>
      </c>
      <c r="I156" s="2">
        <f t="shared" si="64"/>
        <v>275.08908101401232</v>
      </c>
      <c r="J156" s="2">
        <f t="shared" si="64"/>
        <v>329.3909974426677</v>
      </c>
      <c r="K156" s="2">
        <f t="shared" si="64"/>
        <v>361.4108816295236</v>
      </c>
      <c r="L156" s="2">
        <f t="shared" si="64"/>
        <v>393.43076581637945</v>
      </c>
      <c r="M156" s="2">
        <f t="shared" si="64"/>
        <v>425.45065000323603</v>
      </c>
      <c r="N156" s="2">
        <f t="shared" si="64"/>
        <v>457.47053419009205</v>
      </c>
      <c r="O156" s="2">
        <f t="shared" si="64"/>
        <v>489.49041837694654</v>
      </c>
      <c r="P156" s="2">
        <f t="shared" si="64"/>
        <v>521.51030256380386</v>
      </c>
      <c r="Q156" s="2">
        <f t="shared" si="64"/>
        <v>519.52864505676234</v>
      </c>
      <c r="R156" s="2">
        <f t="shared" si="64"/>
        <v>517.54698754971787</v>
      </c>
      <c r="S156" s="2">
        <f t="shared" si="64"/>
        <v>515.56533004267555</v>
      </c>
      <c r="T156" s="2">
        <f t="shared" si="64"/>
        <v>513.58367253563472</v>
      </c>
      <c r="U156" s="2">
        <f t="shared" si="64"/>
        <v>511.6020150285903</v>
      </c>
      <c r="V156" s="2">
        <f t="shared" si="64"/>
        <v>509.62035752154878</v>
      </c>
      <c r="W156" s="2">
        <f t="shared" si="64"/>
        <v>507.63870001450505</v>
      </c>
      <c r="X156" s="2">
        <f t="shared" si="64"/>
        <v>505.65704250746353</v>
      </c>
      <c r="Y156" s="2">
        <f t="shared" si="64"/>
        <v>503.67538500042122</v>
      </c>
      <c r="Z156" s="2">
        <f t="shared" si="64"/>
        <v>501.69372749337748</v>
      </c>
      <c r="AA156" s="2">
        <f t="shared" si="64"/>
        <v>499.7120699863338</v>
      </c>
      <c r="AB156" s="2">
        <f t="shared" si="64"/>
        <v>497.73041247929217</v>
      </c>
      <c r="AC156" s="2">
        <f t="shared" si="64"/>
        <v>495.74875497224923</v>
      </c>
      <c r="AD156" s="2">
        <f t="shared" si="64"/>
        <v>493.76709746520623</v>
      </c>
      <c r="AE156" s="2">
        <f t="shared" si="64"/>
        <v>491.78543995816392</v>
      </c>
      <c r="AF156" s="2">
        <f t="shared" si="64"/>
        <v>489.80378245111825</v>
      </c>
      <c r="AG156" s="2">
        <f t="shared" si="64"/>
        <v>487.82212494407872</v>
      </c>
      <c r="AH156" s="2">
        <f t="shared" si="64"/>
        <v>485.84046743703641</v>
      </c>
      <c r="AI156" s="2">
        <f t="shared" si="64"/>
        <v>485.840467437033</v>
      </c>
    </row>
    <row r="157" spans="1:35" x14ac:dyDescent="0.25">
      <c r="D157" t="s">
        <v>5</v>
      </c>
      <c r="F157" s="2">
        <f>F132-F131</f>
        <v>84.342228128331044</v>
      </c>
      <c r="G157" s="2">
        <f t="shared" ref="G157:AI157" si="65">G132-G131</f>
        <v>150.48263172542283</v>
      </c>
      <c r="H157" s="2">
        <f t="shared" si="65"/>
        <v>404.62891255974682</v>
      </c>
      <c r="I157" s="2">
        <f t="shared" si="65"/>
        <v>563.18685109764556</v>
      </c>
      <c r="J157" s="2">
        <f t="shared" si="65"/>
        <v>714.27243019369234</v>
      </c>
      <c r="K157" s="2">
        <f t="shared" si="65"/>
        <v>1246.3305098271394</v>
      </c>
      <c r="L157" s="2">
        <f t="shared" si="65"/>
        <v>1526.4758002443032</v>
      </c>
      <c r="M157" s="2">
        <f t="shared" si="65"/>
        <v>1716.8955966979411</v>
      </c>
      <c r="N157" s="2">
        <f t="shared" si="65"/>
        <v>1872.3963967761738</v>
      </c>
      <c r="O157" s="2">
        <f t="shared" si="65"/>
        <v>1994.2895993033162</v>
      </c>
      <c r="P157" s="2">
        <f t="shared" si="65"/>
        <v>2176.8368623898677</v>
      </c>
      <c r="Q157" s="2">
        <f t="shared" si="65"/>
        <v>2014.8706616921936</v>
      </c>
      <c r="R157" s="2">
        <f t="shared" si="65"/>
        <v>1962.2978689712818</v>
      </c>
      <c r="S157" s="2">
        <f t="shared" si="65"/>
        <v>1808.2356842016488</v>
      </c>
      <c r="T157" s="2">
        <f t="shared" si="65"/>
        <v>1689.9375751287898</v>
      </c>
      <c r="U157" s="2">
        <f t="shared" si="65"/>
        <v>1677.7201858272856</v>
      </c>
      <c r="V157" s="2">
        <f t="shared" si="65"/>
        <v>1595.001405792078</v>
      </c>
      <c r="W157" s="2">
        <f t="shared" si="65"/>
        <v>1800.3295060834043</v>
      </c>
      <c r="X157" s="2">
        <f t="shared" si="65"/>
        <v>1604.1450273025312</v>
      </c>
      <c r="Y157" s="2">
        <f t="shared" si="65"/>
        <v>1474.3639321711544</v>
      </c>
      <c r="Z157" s="2">
        <f t="shared" si="65"/>
        <v>1257.4271337449391</v>
      </c>
      <c r="AA157" s="2">
        <f t="shared" si="65"/>
        <v>1071.2348328049757</v>
      </c>
      <c r="AB157" s="2">
        <f t="shared" si="65"/>
        <v>1236.6503372790485</v>
      </c>
      <c r="AC157" s="2">
        <f t="shared" si="65"/>
        <v>1151.0683193446584</v>
      </c>
      <c r="AD157" s="2">
        <f t="shared" si="65"/>
        <v>1025.3179450731404</v>
      </c>
      <c r="AE157" s="2">
        <f t="shared" si="65"/>
        <v>1061.2238640389423</v>
      </c>
      <c r="AF157" s="2">
        <f t="shared" si="65"/>
        <v>901.28493612139755</v>
      </c>
      <c r="AG157" s="2">
        <f t="shared" si="65"/>
        <v>943.07423279717932</v>
      </c>
      <c r="AH157" s="2">
        <f t="shared" si="65"/>
        <v>919.46300685249571</v>
      </c>
      <c r="AI157" s="2">
        <f t="shared" si="65"/>
        <v>624.42682732437515</v>
      </c>
    </row>
    <row r="158" spans="1:35" x14ac:dyDescent="0.25">
      <c r="D158" s="13" t="s">
        <v>44</v>
      </c>
      <c r="E158" s="13"/>
      <c r="F158" s="13" t="b">
        <f>ABS(F157-SUM(F152:F156))&lt;10^-6</f>
        <v>1</v>
      </c>
      <c r="G158" s="13" t="b">
        <f t="shared" ref="G158:AI158" si="66">ABS(G157-SUM(G152:G156))&lt;10^-6</f>
        <v>1</v>
      </c>
      <c r="H158" s="13" t="b">
        <f t="shared" si="66"/>
        <v>1</v>
      </c>
      <c r="I158" s="13" t="b">
        <f t="shared" si="66"/>
        <v>1</v>
      </c>
      <c r="J158" s="13" t="b">
        <f t="shared" si="66"/>
        <v>1</v>
      </c>
      <c r="K158" s="13" t="b">
        <f t="shared" si="66"/>
        <v>1</v>
      </c>
      <c r="L158" s="13" t="b">
        <f t="shared" si="66"/>
        <v>1</v>
      </c>
      <c r="M158" s="13" t="b">
        <f t="shared" si="66"/>
        <v>1</v>
      </c>
      <c r="N158" s="13" t="b">
        <f t="shared" si="66"/>
        <v>1</v>
      </c>
      <c r="O158" s="13" t="b">
        <f t="shared" si="66"/>
        <v>1</v>
      </c>
      <c r="P158" s="13" t="b">
        <f t="shared" si="66"/>
        <v>1</v>
      </c>
      <c r="Q158" s="13" t="b">
        <f t="shared" si="66"/>
        <v>1</v>
      </c>
      <c r="R158" s="13" t="b">
        <f t="shared" si="66"/>
        <v>1</v>
      </c>
      <c r="S158" s="13" t="b">
        <f t="shared" si="66"/>
        <v>1</v>
      </c>
      <c r="T158" s="13" t="b">
        <f t="shared" si="66"/>
        <v>1</v>
      </c>
      <c r="U158" s="13" t="b">
        <f t="shared" si="66"/>
        <v>1</v>
      </c>
      <c r="V158" s="13" t="b">
        <f t="shared" si="66"/>
        <v>1</v>
      </c>
      <c r="W158" s="13" t="b">
        <f t="shared" si="66"/>
        <v>1</v>
      </c>
      <c r="X158" s="13" t="b">
        <f t="shared" si="66"/>
        <v>1</v>
      </c>
      <c r="Y158" s="13" t="b">
        <f t="shared" si="66"/>
        <v>1</v>
      </c>
      <c r="Z158" s="13" t="b">
        <f t="shared" si="66"/>
        <v>1</v>
      </c>
      <c r="AA158" s="13" t="b">
        <f t="shared" si="66"/>
        <v>1</v>
      </c>
      <c r="AB158" s="13" t="b">
        <f t="shared" si="66"/>
        <v>1</v>
      </c>
      <c r="AC158" s="13" t="b">
        <f t="shared" si="66"/>
        <v>1</v>
      </c>
      <c r="AD158" s="13" t="b">
        <f t="shared" si="66"/>
        <v>1</v>
      </c>
      <c r="AE158" s="13" t="b">
        <f t="shared" si="66"/>
        <v>1</v>
      </c>
      <c r="AF158" s="13" t="b">
        <f t="shared" si="66"/>
        <v>1</v>
      </c>
      <c r="AG158" s="13" t="b">
        <f t="shared" si="66"/>
        <v>1</v>
      </c>
      <c r="AH158" s="13" t="b">
        <f t="shared" si="66"/>
        <v>1</v>
      </c>
      <c r="AI158" s="13" t="b">
        <f t="shared" si="66"/>
        <v>1</v>
      </c>
    </row>
  </sheetData>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2C4D-CA2E-42C8-966C-379D5ECFA54C}">
  <dimension ref="B1:BG31"/>
  <sheetViews>
    <sheetView workbookViewId="0">
      <pane xSplit="3" ySplit="1" topLeftCell="D2" activePane="bottomRight" state="frozen"/>
      <selection pane="topRight" activeCell="D1" sqref="D1"/>
      <selection pane="bottomLeft" activeCell="A2" sqref="A2"/>
      <selection pane="bottomRight"/>
    </sheetView>
  </sheetViews>
  <sheetFormatPr defaultRowHeight="15" x14ac:dyDescent="0.25"/>
  <cols>
    <col min="2" max="2" width="25.7109375" customWidth="1"/>
    <col min="3" max="3" width="41" bestFit="1" customWidth="1"/>
  </cols>
  <sheetData>
    <row r="1" spans="2:59" x14ac:dyDescent="0.25">
      <c r="D1">
        <v>2020</v>
      </c>
      <c r="E1">
        <v>2021</v>
      </c>
      <c r="F1">
        <v>2022</v>
      </c>
      <c r="G1">
        <v>2023</v>
      </c>
      <c r="H1">
        <v>2024</v>
      </c>
      <c r="I1">
        <v>2025</v>
      </c>
      <c r="J1">
        <v>2026</v>
      </c>
      <c r="K1">
        <v>2027</v>
      </c>
      <c r="L1">
        <v>2028</v>
      </c>
      <c r="M1">
        <v>2029</v>
      </c>
      <c r="N1">
        <v>2030</v>
      </c>
      <c r="O1">
        <v>2031</v>
      </c>
      <c r="P1">
        <v>2032</v>
      </c>
      <c r="Q1">
        <v>2033</v>
      </c>
      <c r="R1">
        <v>2034</v>
      </c>
      <c r="S1">
        <v>2035</v>
      </c>
      <c r="T1">
        <v>2036</v>
      </c>
      <c r="U1">
        <v>2037</v>
      </c>
      <c r="V1">
        <v>2038</v>
      </c>
      <c r="W1">
        <v>2039</v>
      </c>
      <c r="X1">
        <v>2040</v>
      </c>
      <c r="Y1">
        <v>2041</v>
      </c>
      <c r="Z1">
        <v>2042</v>
      </c>
      <c r="AA1">
        <v>2043</v>
      </c>
      <c r="AB1">
        <v>2044</v>
      </c>
      <c r="AC1">
        <v>2045</v>
      </c>
      <c r="AD1">
        <v>2046</v>
      </c>
      <c r="AE1">
        <v>2047</v>
      </c>
      <c r="AF1">
        <v>2048</v>
      </c>
      <c r="AG1">
        <v>2049</v>
      </c>
      <c r="AH1">
        <v>2050</v>
      </c>
    </row>
    <row r="2" spans="2:59" x14ac:dyDescent="0.25">
      <c r="B2" s="1" t="s">
        <v>23</v>
      </c>
      <c r="C2" t="s">
        <v>24</v>
      </c>
      <c r="D2" s="5">
        <v>8911.8048594952907</v>
      </c>
      <c r="E2" s="5">
        <v>11581.017390506673</v>
      </c>
      <c r="F2" s="5">
        <v>12164.385921518062</v>
      </c>
      <c r="G2" s="5">
        <v>5667.9515525294737</v>
      </c>
      <c r="H2" s="5">
        <v>3478.2570835408533</v>
      </c>
      <c r="I2" s="5">
        <v>2626.767014552257</v>
      </c>
      <c r="J2" s="5">
        <v>2709.886745563665</v>
      </c>
      <c r="K2" s="5">
        <v>2793.0064765750444</v>
      </c>
      <c r="L2" s="5">
        <v>2876.1262075864238</v>
      </c>
      <c r="M2" s="5">
        <v>2959.2459385978318</v>
      </c>
      <c r="N2" s="5">
        <v>3042.3656696092112</v>
      </c>
      <c r="O2" s="5">
        <v>3125.4854006206187</v>
      </c>
      <c r="P2" s="5">
        <v>3208.6051316320263</v>
      </c>
      <c r="Q2" s="5">
        <v>3291.7248626433775</v>
      </c>
      <c r="R2" s="5">
        <v>3374.8445936548137</v>
      </c>
      <c r="S2" s="5">
        <v>3457.9643246661931</v>
      </c>
      <c r="T2" s="5">
        <v>3541.0840556776011</v>
      </c>
      <c r="U2" s="5">
        <v>3624.2037866890087</v>
      </c>
      <c r="V2" s="5">
        <v>3707.323517700388</v>
      </c>
      <c r="W2" s="5">
        <v>3790.4432487117956</v>
      </c>
      <c r="X2" s="5">
        <v>3873.562979723175</v>
      </c>
      <c r="Y2" s="5">
        <v>3956.6827107345543</v>
      </c>
      <c r="Z2" s="5">
        <v>4039.802441745991</v>
      </c>
      <c r="AA2" s="5">
        <v>4122.9221727573422</v>
      </c>
      <c r="AB2" s="5">
        <v>4206.0419037687498</v>
      </c>
      <c r="AC2" s="5">
        <v>4289.1616347801573</v>
      </c>
      <c r="AD2" s="5">
        <v>4372.2813657915367</v>
      </c>
      <c r="AE2" s="5">
        <v>4455.4010968029443</v>
      </c>
      <c r="AF2" s="5">
        <v>4538.5208278143236</v>
      </c>
      <c r="AG2" s="5">
        <v>4621.640558825703</v>
      </c>
      <c r="AH2" s="5">
        <v>4621.6405588257312</v>
      </c>
      <c r="AI2" s="5">
        <v>20000</v>
      </c>
      <c r="AJ2" s="5">
        <v>15000.000000000113</v>
      </c>
      <c r="AK2" s="5">
        <v>10000</v>
      </c>
      <c r="AL2" s="5">
        <v>5000.0000000001137</v>
      </c>
      <c r="AM2" s="5">
        <v>1000</v>
      </c>
      <c r="AN2" s="5">
        <v>1000</v>
      </c>
      <c r="AO2" s="5">
        <v>1000</v>
      </c>
      <c r="AP2" s="5">
        <v>1000</v>
      </c>
      <c r="AQ2" s="5">
        <v>1000.0000000001137</v>
      </c>
      <c r="AR2" s="5">
        <v>1000.0000000001137</v>
      </c>
      <c r="AS2" s="5">
        <v>1000</v>
      </c>
      <c r="AT2" s="5">
        <v>1000.0000000001137</v>
      </c>
      <c r="AU2" s="5">
        <v>1000.0000000001137</v>
      </c>
      <c r="AV2" s="5">
        <v>1000</v>
      </c>
      <c r="AW2" s="5">
        <v>1000</v>
      </c>
      <c r="AX2" s="5">
        <v>1000</v>
      </c>
      <c r="AY2" s="5">
        <v>1000.0000000001137</v>
      </c>
      <c r="AZ2" s="5">
        <v>1000.0000000001137</v>
      </c>
      <c r="BA2" s="5">
        <v>1000</v>
      </c>
      <c r="BB2" s="5">
        <v>1000</v>
      </c>
      <c r="BC2" s="5">
        <v>1000</v>
      </c>
      <c r="BD2" s="5">
        <v>1000</v>
      </c>
      <c r="BE2" s="5">
        <v>1000</v>
      </c>
      <c r="BF2" s="5">
        <v>1000</v>
      </c>
      <c r="BG2" s="5">
        <v>1000</v>
      </c>
    </row>
    <row r="3" spans="2:59" x14ac:dyDescent="0.25">
      <c r="C3" t="s">
        <v>20</v>
      </c>
      <c r="D3" s="5">
        <v>8911.8048594952907</v>
      </c>
      <c r="E3" s="5">
        <v>11581.017390506673</v>
      </c>
      <c r="F3" s="5">
        <v>12164.385921518062</v>
      </c>
      <c r="G3" s="5">
        <v>13590.56526357162</v>
      </c>
      <c r="H3" s="5">
        <v>15016.744605625177</v>
      </c>
      <c r="I3" s="5">
        <v>16442.923947678708</v>
      </c>
      <c r="J3" s="5">
        <v>17869.103289732266</v>
      </c>
      <c r="K3" s="5">
        <v>19295.282631785794</v>
      </c>
      <c r="L3" s="5">
        <v>20721.461973839352</v>
      </c>
      <c r="M3" s="5">
        <v>22147.641315892914</v>
      </c>
      <c r="N3" s="5">
        <v>23573.820657946384</v>
      </c>
      <c r="O3" s="5">
        <v>25000</v>
      </c>
      <c r="P3" s="5">
        <v>25000.000000000058</v>
      </c>
      <c r="Q3" s="5">
        <v>24999.999999999942</v>
      </c>
      <c r="R3" s="5">
        <v>25000</v>
      </c>
      <c r="S3" s="5">
        <v>25000.000000000058</v>
      </c>
      <c r="T3" s="5">
        <v>25000</v>
      </c>
      <c r="U3" s="5">
        <v>25000.000000000058</v>
      </c>
      <c r="V3" s="5">
        <v>25000</v>
      </c>
      <c r="W3" s="5">
        <v>25000.000000000058</v>
      </c>
      <c r="X3" s="5">
        <v>25000.000000000058</v>
      </c>
      <c r="Y3" s="5">
        <v>25000</v>
      </c>
      <c r="Z3" s="5">
        <v>25000</v>
      </c>
      <c r="AA3" s="5">
        <v>25000</v>
      </c>
      <c r="AB3" s="5">
        <v>25000</v>
      </c>
      <c r="AC3" s="5">
        <v>25000</v>
      </c>
      <c r="AD3" s="5">
        <v>25000</v>
      </c>
      <c r="AE3" s="5">
        <v>24999.999999999887</v>
      </c>
      <c r="AF3" s="5">
        <v>25000</v>
      </c>
      <c r="AG3" s="5">
        <v>25000</v>
      </c>
      <c r="AH3" s="5">
        <v>24999.999999999887</v>
      </c>
    </row>
    <row r="5" spans="2:59" x14ac:dyDescent="0.25">
      <c r="B5" s="1" t="s">
        <v>43</v>
      </c>
    </row>
    <row r="6" spans="2:59" x14ac:dyDescent="0.25">
      <c r="C6" t="s">
        <v>37</v>
      </c>
      <c r="D6" s="4">
        <v>6946</v>
      </c>
    </row>
    <row r="7" spans="2:59" x14ac:dyDescent="0.25">
      <c r="C7" t="s">
        <v>38</v>
      </c>
      <c r="D7" s="4">
        <v>12946</v>
      </c>
    </row>
    <row r="8" spans="2:59" x14ac:dyDescent="0.25">
      <c r="C8" t="s">
        <v>35</v>
      </c>
      <c r="D8" s="4">
        <v>11841</v>
      </c>
    </row>
    <row r="9" spans="2:59" x14ac:dyDescent="0.25">
      <c r="C9" t="s">
        <v>36</v>
      </c>
      <c r="D9" s="4">
        <v>26841</v>
      </c>
    </row>
    <row r="10" spans="2:59" x14ac:dyDescent="0.25">
      <c r="C10" t="s">
        <v>39</v>
      </c>
      <c r="D10" s="4">
        <v>16736</v>
      </c>
    </row>
    <row r="11" spans="2:59" x14ac:dyDescent="0.25">
      <c r="C11" t="s">
        <v>40</v>
      </c>
      <c r="D11" s="4">
        <v>40736</v>
      </c>
    </row>
    <row r="12" spans="2:59" x14ac:dyDescent="0.25">
      <c r="C12" t="s">
        <v>41</v>
      </c>
      <c r="D12">
        <f>AVERAGE(D6,D11)</f>
        <v>23841</v>
      </c>
    </row>
    <row r="15" spans="2:59" x14ac:dyDescent="0.25">
      <c r="B15" s="1" t="s">
        <v>42</v>
      </c>
      <c r="D15">
        <v>2020</v>
      </c>
      <c r="E15">
        <v>2021</v>
      </c>
      <c r="F15">
        <v>2022</v>
      </c>
      <c r="G15">
        <v>2023</v>
      </c>
      <c r="H15">
        <v>2024</v>
      </c>
      <c r="I15">
        <v>2025</v>
      </c>
      <c r="J15">
        <v>2026</v>
      </c>
      <c r="K15">
        <v>2027</v>
      </c>
      <c r="L15">
        <v>2028</v>
      </c>
      <c r="M15">
        <v>2029</v>
      </c>
      <c r="N15">
        <v>2030</v>
      </c>
      <c r="O15">
        <v>2031</v>
      </c>
      <c r="P15">
        <v>2032</v>
      </c>
      <c r="Q15">
        <v>2033</v>
      </c>
      <c r="R15">
        <v>2034</v>
      </c>
      <c r="S15">
        <v>2035</v>
      </c>
      <c r="T15">
        <v>2036</v>
      </c>
      <c r="U15">
        <v>2037</v>
      </c>
      <c r="V15">
        <v>2038</v>
      </c>
      <c r="W15">
        <v>2039</v>
      </c>
      <c r="X15">
        <v>2040</v>
      </c>
      <c r="Y15">
        <v>2041</v>
      </c>
      <c r="Z15">
        <v>2042</v>
      </c>
      <c r="AA15">
        <v>2043</v>
      </c>
      <c r="AB15">
        <v>2044</v>
      </c>
      <c r="AC15">
        <v>2045</v>
      </c>
      <c r="AD15">
        <v>2046</v>
      </c>
      <c r="AE15">
        <v>2047</v>
      </c>
      <c r="AF15">
        <v>2048</v>
      </c>
      <c r="AG15">
        <v>2049</v>
      </c>
      <c r="AH15">
        <v>2050</v>
      </c>
    </row>
    <row r="16" spans="2:59" x14ac:dyDescent="0.25">
      <c r="B16" t="s">
        <v>24</v>
      </c>
    </row>
    <row r="17" spans="2:34" x14ac:dyDescent="0.25">
      <c r="C17" t="str">
        <f>C6</f>
        <v>80% reversion / 20% planted</v>
      </c>
      <c r="D17" s="6">
        <f>D$2*$D6/10^6</f>
        <v>61.901396554054287</v>
      </c>
      <c r="E17" s="6">
        <f t="shared" ref="E17:AH23" si="0">E$2*$D6/10^6</f>
        <v>80.441746794459362</v>
      </c>
      <c r="F17" s="6">
        <f t="shared" si="0"/>
        <v>84.493824610864465</v>
      </c>
      <c r="G17" s="6">
        <f t="shared" si="0"/>
        <v>39.369591483869726</v>
      </c>
      <c r="H17" s="6">
        <f t="shared" si="0"/>
        <v>24.159973702274765</v>
      </c>
      <c r="I17" s="6">
        <f t="shared" si="0"/>
        <v>18.245523683079977</v>
      </c>
      <c r="J17" s="6">
        <f t="shared" si="0"/>
        <v>18.822873334685216</v>
      </c>
      <c r="K17" s="6">
        <f t="shared" si="0"/>
        <v>19.400222986290256</v>
      </c>
      <c r="L17" s="6">
        <f t="shared" si="0"/>
        <v>19.9775726378953</v>
      </c>
      <c r="M17" s="6">
        <f t="shared" si="0"/>
        <v>20.554922289500539</v>
      </c>
      <c r="N17" s="6">
        <f t="shared" si="0"/>
        <v>21.132271941105582</v>
      </c>
      <c r="O17" s="6">
        <f t="shared" si="0"/>
        <v>21.709621592710818</v>
      </c>
      <c r="P17" s="6">
        <f t="shared" si="0"/>
        <v>22.286971244316057</v>
      </c>
      <c r="Q17" s="6">
        <f t="shared" si="0"/>
        <v>22.864320895920898</v>
      </c>
      <c r="R17" s="6">
        <f t="shared" si="0"/>
        <v>23.441670547526336</v>
      </c>
      <c r="S17" s="6">
        <f t="shared" si="0"/>
        <v>24.019020199131376</v>
      </c>
      <c r="T17" s="6">
        <f t="shared" si="0"/>
        <v>24.596369850736618</v>
      </c>
      <c r="U17" s="6">
        <f t="shared" si="0"/>
        <v>25.173719502341854</v>
      </c>
      <c r="V17" s="6">
        <f t="shared" si="0"/>
        <v>25.751069153946894</v>
      </c>
      <c r="W17" s="6">
        <f t="shared" si="0"/>
        <v>26.328418805552133</v>
      </c>
      <c r="X17" s="6">
        <f t="shared" si="0"/>
        <v>26.905768457157173</v>
      </c>
      <c r="Y17" s="6">
        <f t="shared" si="0"/>
        <v>27.483118108762216</v>
      </c>
      <c r="Z17" s="6">
        <f t="shared" si="0"/>
        <v>28.060467760367654</v>
      </c>
      <c r="AA17" s="6">
        <f t="shared" si="0"/>
        <v>28.637817411972499</v>
      </c>
      <c r="AB17" s="6">
        <f t="shared" si="0"/>
        <v>29.215167063577738</v>
      </c>
      <c r="AC17" s="6">
        <f t="shared" si="0"/>
        <v>29.79251671518297</v>
      </c>
      <c r="AD17" s="6">
        <f t="shared" si="0"/>
        <v>30.369866366788013</v>
      </c>
      <c r="AE17" s="6">
        <f t="shared" si="0"/>
        <v>30.947216018393252</v>
      </c>
      <c r="AF17" s="6">
        <f t="shared" si="0"/>
        <v>31.524565669998292</v>
      </c>
      <c r="AG17" s="6">
        <f t="shared" si="0"/>
        <v>32.101915321603329</v>
      </c>
      <c r="AH17" s="6">
        <f t="shared" si="0"/>
        <v>32.101915321603528</v>
      </c>
    </row>
    <row r="18" spans="2:34" x14ac:dyDescent="0.25">
      <c r="C18" t="str">
        <f t="shared" ref="C18:C23" si="1">C7</f>
        <v>80% reversion / 20% planted (high estimate)</v>
      </c>
      <c r="D18" s="6">
        <f t="shared" ref="D18:S23" si="2">D$2*$D7/10^6</f>
        <v>115.37222571102603</v>
      </c>
      <c r="E18" s="6">
        <f t="shared" si="2"/>
        <v>149.9278511374994</v>
      </c>
      <c r="F18" s="6">
        <f t="shared" si="2"/>
        <v>157.48014013997283</v>
      </c>
      <c r="G18" s="6">
        <f t="shared" si="2"/>
        <v>73.377300799046566</v>
      </c>
      <c r="H18" s="6">
        <f t="shared" si="2"/>
        <v>45.02951620351989</v>
      </c>
      <c r="I18" s="6">
        <f t="shared" si="2"/>
        <v>34.006125770393524</v>
      </c>
      <c r="J18" s="6">
        <f t="shared" si="2"/>
        <v>35.08219380806721</v>
      </c>
      <c r="K18" s="6">
        <f t="shared" si="2"/>
        <v>36.158261845740526</v>
      </c>
      <c r="L18" s="6">
        <f t="shared" si="2"/>
        <v>37.234329883413842</v>
      </c>
      <c r="M18" s="6">
        <f t="shared" si="2"/>
        <v>38.310397921087535</v>
      </c>
      <c r="N18" s="6">
        <f t="shared" si="2"/>
        <v>39.386465958760851</v>
      </c>
      <c r="O18" s="6">
        <f t="shared" si="2"/>
        <v>40.46253399643453</v>
      </c>
      <c r="P18" s="6">
        <f t="shared" si="2"/>
        <v>41.538602034108216</v>
      </c>
      <c r="Q18" s="6">
        <f t="shared" si="2"/>
        <v>42.614670071781163</v>
      </c>
      <c r="R18" s="6">
        <f t="shared" si="2"/>
        <v>43.690738109455218</v>
      </c>
      <c r="S18" s="6">
        <f t="shared" si="2"/>
        <v>44.766806147128534</v>
      </c>
      <c r="T18" s="6">
        <f t="shared" si="0"/>
        <v>45.842874184802227</v>
      </c>
      <c r="U18" s="6">
        <f t="shared" si="0"/>
        <v>46.918942222475906</v>
      </c>
      <c r="V18" s="6">
        <f t="shared" si="0"/>
        <v>47.995010260149229</v>
      </c>
      <c r="W18" s="6">
        <f t="shared" si="0"/>
        <v>49.071078297822908</v>
      </c>
      <c r="X18" s="6">
        <f t="shared" si="0"/>
        <v>50.147146335496224</v>
      </c>
      <c r="Y18" s="6">
        <f t="shared" si="0"/>
        <v>51.22321437316954</v>
      </c>
      <c r="Z18" s="6">
        <f t="shared" si="0"/>
        <v>52.299282410843603</v>
      </c>
      <c r="AA18" s="6">
        <f t="shared" si="0"/>
        <v>53.375350448516556</v>
      </c>
      <c r="AB18" s="6">
        <f t="shared" si="0"/>
        <v>54.451418486190235</v>
      </c>
      <c r="AC18" s="6">
        <f t="shared" si="0"/>
        <v>55.527486523863921</v>
      </c>
      <c r="AD18" s="6">
        <f t="shared" si="0"/>
        <v>56.603554561537237</v>
      </c>
      <c r="AE18" s="6">
        <f t="shared" si="0"/>
        <v>57.679622599210916</v>
      </c>
      <c r="AF18" s="6">
        <f t="shared" si="0"/>
        <v>58.755690636884232</v>
      </c>
      <c r="AG18" s="6">
        <f t="shared" si="0"/>
        <v>59.831758674557548</v>
      </c>
      <c r="AH18" s="6">
        <f t="shared" si="0"/>
        <v>59.831758674557918</v>
      </c>
    </row>
    <row r="19" spans="2:34" x14ac:dyDescent="0.25">
      <c r="C19" t="str">
        <f t="shared" si="1"/>
        <v>50% reversion / 50% planted</v>
      </c>
      <c r="D19" s="6">
        <f t="shared" si="2"/>
        <v>105.52468134128374</v>
      </c>
      <c r="E19" s="6">
        <f t="shared" si="0"/>
        <v>137.13082692098951</v>
      </c>
      <c r="F19" s="6">
        <f t="shared" si="0"/>
        <v>144.03849369669535</v>
      </c>
      <c r="G19" s="6">
        <f t="shared" si="0"/>
        <v>67.114214333501508</v>
      </c>
      <c r="H19" s="6">
        <f t="shared" si="0"/>
        <v>41.186042126207241</v>
      </c>
      <c r="I19" s="6">
        <f t="shared" si="0"/>
        <v>31.103548219313275</v>
      </c>
      <c r="J19" s="6">
        <f t="shared" si="0"/>
        <v>32.087768954219356</v>
      </c>
      <c r="K19" s="6">
        <f t="shared" si="0"/>
        <v>33.071989689125104</v>
      </c>
      <c r="L19" s="6">
        <f t="shared" si="0"/>
        <v>34.056210424030837</v>
      </c>
      <c r="M19" s="6">
        <f t="shared" si="0"/>
        <v>35.040431158936926</v>
      </c>
      <c r="N19" s="6">
        <f t="shared" si="0"/>
        <v>36.024651893842666</v>
      </c>
      <c r="O19" s="6">
        <f t="shared" si="0"/>
        <v>37.008872628748748</v>
      </c>
      <c r="P19" s="6">
        <f t="shared" si="0"/>
        <v>37.993093363654822</v>
      </c>
      <c r="Q19" s="6">
        <f t="shared" si="0"/>
        <v>38.977314098560235</v>
      </c>
      <c r="R19" s="6">
        <f t="shared" si="0"/>
        <v>39.961534833466651</v>
      </c>
      <c r="S19" s="6">
        <f t="shared" si="0"/>
        <v>40.945755568372391</v>
      </c>
      <c r="T19" s="6">
        <f t="shared" si="0"/>
        <v>41.929976303278472</v>
      </c>
      <c r="U19" s="6">
        <f t="shared" si="0"/>
        <v>42.914197038184554</v>
      </c>
      <c r="V19" s="6">
        <f t="shared" si="0"/>
        <v>43.898417773090294</v>
      </c>
      <c r="W19" s="6">
        <f t="shared" si="0"/>
        <v>44.882638507996376</v>
      </c>
      <c r="X19" s="6">
        <f t="shared" si="0"/>
        <v>45.866859242902116</v>
      </c>
      <c r="Y19" s="6">
        <f t="shared" si="0"/>
        <v>46.851079977807856</v>
      </c>
      <c r="Z19" s="6">
        <f t="shared" si="0"/>
        <v>47.835300712714279</v>
      </c>
      <c r="AA19" s="6">
        <f t="shared" si="0"/>
        <v>48.819521447619692</v>
      </c>
      <c r="AB19" s="6">
        <f t="shared" si="0"/>
        <v>49.803742182525767</v>
      </c>
      <c r="AC19" s="6">
        <f t="shared" si="0"/>
        <v>50.787962917431848</v>
      </c>
      <c r="AD19" s="6">
        <f t="shared" si="0"/>
        <v>51.772183652337588</v>
      </c>
      <c r="AE19" s="6">
        <f t="shared" si="0"/>
        <v>52.756404387243663</v>
      </c>
      <c r="AF19" s="6">
        <f t="shared" si="0"/>
        <v>53.74062512214941</v>
      </c>
      <c r="AG19" s="6">
        <f t="shared" si="0"/>
        <v>54.724845857055151</v>
      </c>
      <c r="AH19" s="6">
        <f t="shared" si="0"/>
        <v>54.724845857055485</v>
      </c>
    </row>
    <row r="20" spans="2:34" x14ac:dyDescent="0.25">
      <c r="C20" t="str">
        <f t="shared" si="1"/>
        <v>50% reversion / 50% planted (high estimate)</v>
      </c>
      <c r="D20" s="6">
        <f t="shared" si="2"/>
        <v>239.2017542337131</v>
      </c>
      <c r="E20" s="6">
        <f t="shared" si="0"/>
        <v>310.84608777858961</v>
      </c>
      <c r="F20" s="6">
        <f t="shared" si="0"/>
        <v>326.5042825194663</v>
      </c>
      <c r="G20" s="6">
        <f t="shared" si="0"/>
        <v>152.13348762144361</v>
      </c>
      <c r="H20" s="6">
        <f t="shared" si="0"/>
        <v>93.359898379320043</v>
      </c>
      <c r="I20" s="6">
        <f t="shared" si="0"/>
        <v>70.505053437597127</v>
      </c>
      <c r="J20" s="6">
        <f t="shared" si="0"/>
        <v>72.736070137674332</v>
      </c>
      <c r="K20" s="6">
        <f t="shared" si="0"/>
        <v>74.967086837750756</v>
      </c>
      <c r="L20" s="6">
        <f t="shared" si="0"/>
        <v>77.198103537827194</v>
      </c>
      <c r="M20" s="6">
        <f t="shared" si="0"/>
        <v>79.429120237904399</v>
      </c>
      <c r="N20" s="6">
        <f t="shared" si="0"/>
        <v>81.660136937980838</v>
      </c>
      <c r="O20" s="6">
        <f t="shared" si="0"/>
        <v>83.891153638058029</v>
      </c>
      <c r="P20" s="6">
        <f t="shared" si="0"/>
        <v>86.122170338135206</v>
      </c>
      <c r="Q20" s="6">
        <f t="shared" si="0"/>
        <v>88.353187038210905</v>
      </c>
      <c r="R20" s="6">
        <f t="shared" si="0"/>
        <v>90.584203738288849</v>
      </c>
      <c r="S20" s="6">
        <f t="shared" si="0"/>
        <v>92.815220438365301</v>
      </c>
      <c r="T20" s="6">
        <f t="shared" si="0"/>
        <v>95.046237138442493</v>
      </c>
      <c r="U20" s="6">
        <f t="shared" si="0"/>
        <v>97.277253838519684</v>
      </c>
      <c r="V20" s="6">
        <f t="shared" si="0"/>
        <v>99.508270538596108</v>
      </c>
      <c r="W20" s="6">
        <f t="shared" si="0"/>
        <v>101.7392872386733</v>
      </c>
      <c r="X20" s="6">
        <f t="shared" si="0"/>
        <v>103.97030393874975</v>
      </c>
      <c r="Y20" s="6">
        <f t="shared" si="0"/>
        <v>106.20132063882618</v>
      </c>
      <c r="Z20" s="6">
        <f t="shared" si="0"/>
        <v>108.43233733890415</v>
      </c>
      <c r="AA20" s="6">
        <f t="shared" si="0"/>
        <v>110.66335403897983</v>
      </c>
      <c r="AB20" s="6">
        <f t="shared" si="0"/>
        <v>112.89437073905702</v>
      </c>
      <c r="AC20" s="6">
        <f t="shared" si="0"/>
        <v>115.1253874391342</v>
      </c>
      <c r="AD20" s="6">
        <f t="shared" si="0"/>
        <v>117.35640413921064</v>
      </c>
      <c r="AE20" s="6">
        <f t="shared" si="0"/>
        <v>119.58742083928783</v>
      </c>
      <c r="AF20" s="6">
        <f t="shared" si="0"/>
        <v>121.81843753936427</v>
      </c>
      <c r="AG20" s="6">
        <f t="shared" si="0"/>
        <v>124.04945423944069</v>
      </c>
      <c r="AH20" s="6">
        <f t="shared" si="0"/>
        <v>124.04945423944146</v>
      </c>
    </row>
    <row r="21" spans="2:34" x14ac:dyDescent="0.25">
      <c r="C21" t="str">
        <f t="shared" si="1"/>
        <v>20% reversion / 80% planted</v>
      </c>
      <c r="D21" s="6">
        <f t="shared" si="2"/>
        <v>149.14796612851319</v>
      </c>
      <c r="E21" s="6">
        <f t="shared" si="0"/>
        <v>193.81990704751968</v>
      </c>
      <c r="F21" s="6">
        <f t="shared" si="0"/>
        <v>203.58316278252627</v>
      </c>
      <c r="G21" s="6">
        <f t="shared" si="0"/>
        <v>94.858837183133275</v>
      </c>
      <c r="H21" s="6">
        <f t="shared" si="0"/>
        <v>58.21211055013972</v>
      </c>
      <c r="I21" s="6">
        <f t="shared" si="0"/>
        <v>43.96157275554657</v>
      </c>
      <c r="J21" s="6">
        <f t="shared" si="0"/>
        <v>45.352664573753501</v>
      </c>
      <c r="K21" s="6">
        <f t="shared" si="0"/>
        <v>46.743756391959941</v>
      </c>
      <c r="L21" s="6">
        <f t="shared" si="0"/>
        <v>48.134848210166389</v>
      </c>
      <c r="M21" s="6">
        <f t="shared" si="0"/>
        <v>49.525940028373313</v>
      </c>
      <c r="N21" s="6">
        <f t="shared" si="0"/>
        <v>50.917031846579761</v>
      </c>
      <c r="O21" s="6">
        <f t="shared" si="0"/>
        <v>52.308123664786677</v>
      </c>
      <c r="P21" s="6">
        <f t="shared" si="0"/>
        <v>53.699215482993594</v>
      </c>
      <c r="Q21" s="6">
        <f t="shared" si="0"/>
        <v>55.090307301199566</v>
      </c>
      <c r="R21" s="6">
        <f t="shared" si="0"/>
        <v>56.481399119406959</v>
      </c>
      <c r="S21" s="6">
        <f t="shared" si="0"/>
        <v>57.872490937613406</v>
      </c>
      <c r="T21" s="6">
        <f t="shared" si="0"/>
        <v>59.263582755820337</v>
      </c>
      <c r="U21" s="6">
        <f t="shared" si="0"/>
        <v>60.654674574027247</v>
      </c>
      <c r="V21" s="6">
        <f t="shared" si="0"/>
        <v>62.045766392233695</v>
      </c>
      <c r="W21" s="6">
        <f t="shared" si="0"/>
        <v>63.436858210440612</v>
      </c>
      <c r="X21" s="6">
        <f t="shared" si="0"/>
        <v>64.827950028647052</v>
      </c>
      <c r="Y21" s="6">
        <f t="shared" si="0"/>
        <v>66.2190418468535</v>
      </c>
      <c r="Z21" s="6">
        <f t="shared" si="0"/>
        <v>67.610133665060914</v>
      </c>
      <c r="AA21" s="6">
        <f t="shared" si="0"/>
        <v>69.001225483266879</v>
      </c>
      <c r="AB21" s="6">
        <f t="shared" si="0"/>
        <v>70.392317301473796</v>
      </c>
      <c r="AC21" s="6">
        <f t="shared" si="0"/>
        <v>71.783409119680712</v>
      </c>
      <c r="AD21" s="6">
        <f t="shared" si="0"/>
        <v>73.17450093788716</v>
      </c>
      <c r="AE21" s="6">
        <f t="shared" si="0"/>
        <v>74.565592756094063</v>
      </c>
      <c r="AF21" s="6">
        <f t="shared" si="0"/>
        <v>75.956684574300525</v>
      </c>
      <c r="AG21" s="6">
        <f t="shared" si="0"/>
        <v>77.347776392506972</v>
      </c>
      <c r="AH21" s="6">
        <f t="shared" si="0"/>
        <v>77.347776392507427</v>
      </c>
    </row>
    <row r="22" spans="2:34" x14ac:dyDescent="0.25">
      <c r="C22" t="str">
        <f t="shared" si="1"/>
        <v>20% reversion / 80% planted (high estimate)</v>
      </c>
      <c r="D22" s="6">
        <f t="shared" si="2"/>
        <v>363.03128275640017</v>
      </c>
      <c r="E22" s="6">
        <f t="shared" si="0"/>
        <v>471.76432441967984</v>
      </c>
      <c r="F22" s="6">
        <f t="shared" si="0"/>
        <v>495.52842489895977</v>
      </c>
      <c r="G22" s="6">
        <f t="shared" si="0"/>
        <v>230.88967444384065</v>
      </c>
      <c r="H22" s="6">
        <f t="shared" si="0"/>
        <v>141.69028055512021</v>
      </c>
      <c r="I22" s="6">
        <f t="shared" si="0"/>
        <v>107.00398110480074</v>
      </c>
      <c r="J22" s="6">
        <f t="shared" si="0"/>
        <v>110.38994646728146</v>
      </c>
      <c r="K22" s="6">
        <f t="shared" si="0"/>
        <v>113.77591182976101</v>
      </c>
      <c r="L22" s="6">
        <f t="shared" si="0"/>
        <v>117.16187719224057</v>
      </c>
      <c r="M22" s="6">
        <f t="shared" si="0"/>
        <v>120.54784255472129</v>
      </c>
      <c r="N22" s="6">
        <f t="shared" si="0"/>
        <v>123.93380791720084</v>
      </c>
      <c r="O22" s="6">
        <f t="shared" si="0"/>
        <v>127.31977327968151</v>
      </c>
      <c r="P22" s="6">
        <f t="shared" si="0"/>
        <v>130.70573864216223</v>
      </c>
      <c r="Q22" s="6">
        <f t="shared" si="0"/>
        <v>134.09170400464063</v>
      </c>
      <c r="R22" s="6">
        <f t="shared" si="0"/>
        <v>137.4776693671225</v>
      </c>
      <c r="S22" s="6">
        <f t="shared" si="0"/>
        <v>140.86363472960204</v>
      </c>
      <c r="T22" s="6">
        <f t="shared" si="0"/>
        <v>144.24960009208277</v>
      </c>
      <c r="U22" s="6">
        <f t="shared" si="0"/>
        <v>147.63556545456348</v>
      </c>
      <c r="V22" s="6">
        <f t="shared" si="0"/>
        <v>151.02153081704301</v>
      </c>
      <c r="W22" s="6">
        <f t="shared" si="0"/>
        <v>154.40749617952372</v>
      </c>
      <c r="X22" s="6">
        <f t="shared" si="0"/>
        <v>157.79346154200326</v>
      </c>
      <c r="Y22" s="6">
        <f t="shared" si="0"/>
        <v>161.17942690448282</v>
      </c>
      <c r="Z22" s="6">
        <f t="shared" si="0"/>
        <v>164.56539226696469</v>
      </c>
      <c r="AA22" s="6">
        <f t="shared" si="0"/>
        <v>167.95135762944307</v>
      </c>
      <c r="AB22" s="6">
        <f t="shared" si="0"/>
        <v>171.33732299192377</v>
      </c>
      <c r="AC22" s="6">
        <f t="shared" si="0"/>
        <v>174.72328835440447</v>
      </c>
      <c r="AD22" s="6">
        <f t="shared" si="0"/>
        <v>178.10925371688404</v>
      </c>
      <c r="AE22" s="6">
        <f t="shared" si="0"/>
        <v>181.49521907936474</v>
      </c>
      <c r="AF22" s="6">
        <f t="shared" si="0"/>
        <v>184.88118444184428</v>
      </c>
      <c r="AG22" s="6">
        <f t="shared" si="0"/>
        <v>188.26714980432385</v>
      </c>
      <c r="AH22" s="6">
        <f t="shared" si="0"/>
        <v>188.26714980432499</v>
      </c>
    </row>
    <row r="23" spans="2:34" x14ac:dyDescent="0.25">
      <c r="C23" t="str">
        <f t="shared" si="1"/>
        <v>Mid point</v>
      </c>
      <c r="D23" s="6">
        <f t="shared" si="2"/>
        <v>212.46633965522722</v>
      </c>
      <c r="E23" s="6">
        <f t="shared" si="0"/>
        <v>276.10303560706961</v>
      </c>
      <c r="F23" s="6">
        <f t="shared" si="0"/>
        <v>290.01112475491215</v>
      </c>
      <c r="G23" s="6">
        <f t="shared" si="0"/>
        <v>135.12963296385519</v>
      </c>
      <c r="H23" s="6">
        <f t="shared" si="0"/>
        <v>82.925127128697483</v>
      </c>
      <c r="I23" s="6">
        <f t="shared" si="0"/>
        <v>62.624752393940362</v>
      </c>
      <c r="J23" s="6">
        <f t="shared" si="0"/>
        <v>64.606409900983337</v>
      </c>
      <c r="K23" s="6">
        <f t="shared" si="0"/>
        <v>66.588067408025637</v>
      </c>
      <c r="L23" s="6">
        <f t="shared" si="0"/>
        <v>68.569724915067923</v>
      </c>
      <c r="M23" s="6">
        <f t="shared" si="0"/>
        <v>70.551382422110919</v>
      </c>
      <c r="N23" s="6">
        <f t="shared" si="0"/>
        <v>72.533039929153205</v>
      </c>
      <c r="O23" s="6">
        <f t="shared" si="0"/>
        <v>74.514697436196172</v>
      </c>
      <c r="P23" s="6">
        <f t="shared" si="0"/>
        <v>76.49635494323914</v>
      </c>
      <c r="Q23" s="6">
        <f t="shared" si="0"/>
        <v>78.478012450280758</v>
      </c>
      <c r="R23" s="6">
        <f t="shared" si="0"/>
        <v>80.459669957324422</v>
      </c>
      <c r="S23" s="6">
        <f t="shared" si="0"/>
        <v>82.441327464366708</v>
      </c>
      <c r="T23" s="6">
        <f t="shared" si="0"/>
        <v>84.42298497140969</v>
      </c>
      <c r="U23" s="6">
        <f t="shared" si="0"/>
        <v>86.404642478452658</v>
      </c>
      <c r="V23" s="6">
        <f t="shared" si="0"/>
        <v>88.386299985494958</v>
      </c>
      <c r="W23" s="6">
        <f t="shared" si="0"/>
        <v>90.367957492537911</v>
      </c>
      <c r="X23" s="6">
        <f t="shared" si="0"/>
        <v>92.349614999580226</v>
      </c>
      <c r="Y23" s="6">
        <f t="shared" si="0"/>
        <v>94.331272506622511</v>
      </c>
      <c r="Z23" s="6">
        <f t="shared" si="0"/>
        <v>96.312930013666161</v>
      </c>
      <c r="AA23" s="6">
        <f t="shared" si="0"/>
        <v>98.294587520707807</v>
      </c>
      <c r="AB23" s="6">
        <f t="shared" si="0"/>
        <v>100.27624502775076</v>
      </c>
      <c r="AC23" s="6">
        <f t="shared" si="0"/>
        <v>102.25790253479373</v>
      </c>
      <c r="AD23" s="6">
        <f t="shared" si="0"/>
        <v>104.23956004183603</v>
      </c>
      <c r="AE23" s="6">
        <f t="shared" si="0"/>
        <v>106.221217548879</v>
      </c>
      <c r="AF23" s="6">
        <f t="shared" si="0"/>
        <v>108.20287505592128</v>
      </c>
      <c r="AG23" s="6">
        <f t="shared" si="0"/>
        <v>110.1845325629636</v>
      </c>
      <c r="AH23" s="6">
        <f t="shared" si="0"/>
        <v>110.18453256296426</v>
      </c>
    </row>
    <row r="24" spans="2:34" x14ac:dyDescent="0.25">
      <c r="B24" t="s">
        <v>20</v>
      </c>
    </row>
    <row r="25" spans="2:34" x14ac:dyDescent="0.25">
      <c r="C25" t="str">
        <f t="shared" ref="C25:C31" si="3">C6</f>
        <v>80% reversion / 20% planted</v>
      </c>
      <c r="D25" s="6">
        <f>D$3*$D6/10^6</f>
        <v>61.901396554054287</v>
      </c>
      <c r="E25" s="6">
        <f t="shared" ref="E25:AH31" si="4">E$3*$D6/10^6</f>
        <v>80.441746794459362</v>
      </c>
      <c r="F25" s="6">
        <f t="shared" si="4"/>
        <v>84.493824610864465</v>
      </c>
      <c r="G25" s="6">
        <f t="shared" si="4"/>
        <v>94.400066320768474</v>
      </c>
      <c r="H25" s="6">
        <f t="shared" si="4"/>
        <v>104.30630803067248</v>
      </c>
      <c r="I25" s="6">
        <f t="shared" si="4"/>
        <v>114.21254974057631</v>
      </c>
      <c r="J25" s="6">
        <f t="shared" si="4"/>
        <v>124.11879145048032</v>
      </c>
      <c r="K25" s="6">
        <f t="shared" si="4"/>
        <v>134.02503316038414</v>
      </c>
      <c r="L25" s="6">
        <f t="shared" si="4"/>
        <v>143.93127487028812</v>
      </c>
      <c r="M25" s="6">
        <f t="shared" si="4"/>
        <v>153.83751658019219</v>
      </c>
      <c r="N25" s="6">
        <f t="shared" si="4"/>
        <v>163.7437582900956</v>
      </c>
      <c r="O25" s="6">
        <f t="shared" si="4"/>
        <v>173.65</v>
      </c>
      <c r="P25" s="6">
        <f t="shared" si="4"/>
        <v>173.6500000000004</v>
      </c>
      <c r="Q25" s="6">
        <f t="shared" si="4"/>
        <v>173.64999999999958</v>
      </c>
      <c r="R25" s="6">
        <f t="shared" si="4"/>
        <v>173.65</v>
      </c>
      <c r="S25" s="6">
        <f t="shared" si="4"/>
        <v>173.6500000000004</v>
      </c>
      <c r="T25" s="6">
        <f t="shared" si="4"/>
        <v>173.65</v>
      </c>
      <c r="U25" s="6">
        <f t="shared" si="4"/>
        <v>173.6500000000004</v>
      </c>
      <c r="V25" s="6">
        <f t="shared" si="4"/>
        <v>173.65</v>
      </c>
      <c r="W25" s="6">
        <f t="shared" si="4"/>
        <v>173.6500000000004</v>
      </c>
      <c r="X25" s="6">
        <f t="shared" si="4"/>
        <v>173.6500000000004</v>
      </c>
      <c r="Y25" s="6">
        <f t="shared" si="4"/>
        <v>173.65</v>
      </c>
      <c r="Z25" s="6">
        <f t="shared" si="4"/>
        <v>173.65</v>
      </c>
      <c r="AA25" s="6">
        <f t="shared" si="4"/>
        <v>173.65</v>
      </c>
      <c r="AB25" s="6">
        <f t="shared" si="4"/>
        <v>173.65</v>
      </c>
      <c r="AC25" s="6">
        <f t="shared" si="4"/>
        <v>173.65</v>
      </c>
      <c r="AD25" s="6">
        <f t="shared" si="4"/>
        <v>173.65</v>
      </c>
      <c r="AE25" s="6">
        <f t="shared" si="4"/>
        <v>173.64999999999924</v>
      </c>
      <c r="AF25" s="6">
        <f t="shared" si="4"/>
        <v>173.65</v>
      </c>
      <c r="AG25" s="6">
        <f t="shared" si="4"/>
        <v>173.65</v>
      </c>
      <c r="AH25" s="6">
        <f t="shared" si="4"/>
        <v>173.64999999999924</v>
      </c>
    </row>
    <row r="26" spans="2:34" x14ac:dyDescent="0.25">
      <c r="C26" t="str">
        <f t="shared" si="3"/>
        <v>80% reversion / 20% planted (high estimate)</v>
      </c>
      <c r="D26" s="6">
        <f t="shared" ref="D26:S31" si="5">D$3*$D7/10^6</f>
        <v>115.37222571102603</v>
      </c>
      <c r="E26" s="6">
        <f t="shared" si="5"/>
        <v>149.9278511374994</v>
      </c>
      <c r="F26" s="6">
        <f t="shared" si="5"/>
        <v>157.48014013997283</v>
      </c>
      <c r="G26" s="6">
        <f t="shared" si="5"/>
        <v>175.94345790219819</v>
      </c>
      <c r="H26" s="6">
        <f t="shared" si="5"/>
        <v>194.40677566442355</v>
      </c>
      <c r="I26" s="6">
        <f t="shared" si="5"/>
        <v>212.87009342664857</v>
      </c>
      <c r="J26" s="6">
        <f t="shared" si="5"/>
        <v>231.33341118887392</v>
      </c>
      <c r="K26" s="6">
        <f t="shared" si="5"/>
        <v>249.79672895109888</v>
      </c>
      <c r="L26" s="6">
        <f t="shared" si="5"/>
        <v>268.26004671332424</v>
      </c>
      <c r="M26" s="6">
        <f t="shared" si="5"/>
        <v>286.72336447554966</v>
      </c>
      <c r="N26" s="6">
        <f t="shared" si="5"/>
        <v>305.18668223777388</v>
      </c>
      <c r="O26" s="6">
        <f t="shared" si="5"/>
        <v>323.64999999999998</v>
      </c>
      <c r="P26" s="6">
        <f t="shared" si="5"/>
        <v>323.65000000000077</v>
      </c>
      <c r="Q26" s="6">
        <f t="shared" si="5"/>
        <v>323.64999999999924</v>
      </c>
      <c r="R26" s="6">
        <f t="shared" si="5"/>
        <v>323.64999999999998</v>
      </c>
      <c r="S26" s="6">
        <f t="shared" si="5"/>
        <v>323.65000000000077</v>
      </c>
      <c r="T26" s="6">
        <f t="shared" si="4"/>
        <v>323.64999999999998</v>
      </c>
      <c r="U26" s="6">
        <f t="shared" si="4"/>
        <v>323.65000000000077</v>
      </c>
      <c r="V26" s="6">
        <f t="shared" si="4"/>
        <v>323.64999999999998</v>
      </c>
      <c r="W26" s="6">
        <f t="shared" si="4"/>
        <v>323.65000000000077</v>
      </c>
      <c r="X26" s="6">
        <f t="shared" si="4"/>
        <v>323.65000000000077</v>
      </c>
      <c r="Y26" s="6">
        <f t="shared" si="4"/>
        <v>323.64999999999998</v>
      </c>
      <c r="Z26" s="6">
        <f t="shared" si="4"/>
        <v>323.64999999999998</v>
      </c>
      <c r="AA26" s="6">
        <f t="shared" si="4"/>
        <v>323.64999999999998</v>
      </c>
      <c r="AB26" s="6">
        <f t="shared" si="4"/>
        <v>323.64999999999998</v>
      </c>
      <c r="AC26" s="6">
        <f t="shared" si="4"/>
        <v>323.64999999999998</v>
      </c>
      <c r="AD26" s="6">
        <f t="shared" si="4"/>
        <v>323.64999999999998</v>
      </c>
      <c r="AE26" s="6">
        <f t="shared" si="4"/>
        <v>323.64999999999856</v>
      </c>
      <c r="AF26" s="6">
        <f t="shared" si="4"/>
        <v>323.64999999999998</v>
      </c>
      <c r="AG26" s="6">
        <f t="shared" si="4"/>
        <v>323.64999999999998</v>
      </c>
      <c r="AH26" s="6">
        <f t="shared" si="4"/>
        <v>323.64999999999856</v>
      </c>
    </row>
    <row r="27" spans="2:34" x14ac:dyDescent="0.25">
      <c r="C27" t="str">
        <f t="shared" si="3"/>
        <v>50% reversion / 50% planted</v>
      </c>
      <c r="D27" s="6">
        <f t="shared" si="5"/>
        <v>105.52468134128374</v>
      </c>
      <c r="E27" s="6">
        <f t="shared" si="4"/>
        <v>137.13082692098951</v>
      </c>
      <c r="F27" s="6">
        <f t="shared" si="4"/>
        <v>144.03849369669535</v>
      </c>
      <c r="G27" s="6">
        <f t="shared" si="4"/>
        <v>160.92588328595156</v>
      </c>
      <c r="H27" s="6">
        <f t="shared" si="4"/>
        <v>177.81327287520773</v>
      </c>
      <c r="I27" s="6">
        <f t="shared" si="4"/>
        <v>194.70066246446359</v>
      </c>
      <c r="J27" s="6">
        <f t="shared" si="4"/>
        <v>211.58805205371976</v>
      </c>
      <c r="K27" s="6">
        <f t="shared" si="4"/>
        <v>228.4754416429756</v>
      </c>
      <c r="L27" s="6">
        <f t="shared" si="4"/>
        <v>245.36283123223177</v>
      </c>
      <c r="M27" s="6">
        <f t="shared" si="4"/>
        <v>262.25022082148797</v>
      </c>
      <c r="N27" s="6">
        <f t="shared" si="4"/>
        <v>279.13761041074309</v>
      </c>
      <c r="O27" s="6">
        <f t="shared" si="4"/>
        <v>296.02499999999998</v>
      </c>
      <c r="P27" s="6">
        <f t="shared" si="4"/>
        <v>296.02500000000072</v>
      </c>
      <c r="Q27" s="6">
        <f t="shared" si="4"/>
        <v>296.0249999999993</v>
      </c>
      <c r="R27" s="6">
        <f t="shared" si="4"/>
        <v>296.02499999999998</v>
      </c>
      <c r="S27" s="6">
        <f t="shared" si="4"/>
        <v>296.02500000000072</v>
      </c>
      <c r="T27" s="6">
        <f t="shared" si="4"/>
        <v>296.02499999999998</v>
      </c>
      <c r="U27" s="6">
        <f t="shared" si="4"/>
        <v>296.02500000000072</v>
      </c>
      <c r="V27" s="6">
        <f t="shared" si="4"/>
        <v>296.02499999999998</v>
      </c>
      <c r="W27" s="6">
        <f t="shared" si="4"/>
        <v>296.02500000000072</v>
      </c>
      <c r="X27" s="6">
        <f t="shared" si="4"/>
        <v>296.02500000000072</v>
      </c>
      <c r="Y27" s="6">
        <f t="shared" si="4"/>
        <v>296.02499999999998</v>
      </c>
      <c r="Z27" s="6">
        <f t="shared" si="4"/>
        <v>296.02499999999998</v>
      </c>
      <c r="AA27" s="6">
        <f t="shared" si="4"/>
        <v>296.02499999999998</v>
      </c>
      <c r="AB27" s="6">
        <f t="shared" si="4"/>
        <v>296.02499999999998</v>
      </c>
      <c r="AC27" s="6">
        <f t="shared" si="4"/>
        <v>296.02499999999998</v>
      </c>
      <c r="AD27" s="6">
        <f t="shared" si="4"/>
        <v>296.02499999999998</v>
      </c>
      <c r="AE27" s="6">
        <f t="shared" si="4"/>
        <v>296.02499999999867</v>
      </c>
      <c r="AF27" s="6">
        <f t="shared" si="4"/>
        <v>296.02499999999998</v>
      </c>
      <c r="AG27" s="6">
        <f t="shared" si="4"/>
        <v>296.02499999999998</v>
      </c>
      <c r="AH27" s="6">
        <f t="shared" si="4"/>
        <v>296.02499999999867</v>
      </c>
    </row>
    <row r="28" spans="2:34" x14ac:dyDescent="0.25">
      <c r="C28" t="str">
        <f t="shared" si="3"/>
        <v>50% reversion / 50% planted (high estimate)</v>
      </c>
      <c r="D28" s="6">
        <f t="shared" si="5"/>
        <v>239.2017542337131</v>
      </c>
      <c r="E28" s="6">
        <f t="shared" si="4"/>
        <v>310.84608777858961</v>
      </c>
      <c r="F28" s="6">
        <f t="shared" si="4"/>
        <v>326.5042825194663</v>
      </c>
      <c r="G28" s="6">
        <f t="shared" si="4"/>
        <v>364.78436223952588</v>
      </c>
      <c r="H28" s="6">
        <f t="shared" si="4"/>
        <v>403.06444195958539</v>
      </c>
      <c r="I28" s="6">
        <f t="shared" si="4"/>
        <v>441.34452167964423</v>
      </c>
      <c r="J28" s="6">
        <f t="shared" si="4"/>
        <v>479.62460139970375</v>
      </c>
      <c r="K28" s="6">
        <f t="shared" si="4"/>
        <v>517.90468111976247</v>
      </c>
      <c r="L28" s="6">
        <f t="shared" si="4"/>
        <v>556.18476083982205</v>
      </c>
      <c r="M28" s="6">
        <f t="shared" si="4"/>
        <v>594.46484055988174</v>
      </c>
      <c r="N28" s="6">
        <f t="shared" si="4"/>
        <v>632.74492027993892</v>
      </c>
      <c r="O28" s="6">
        <f t="shared" si="4"/>
        <v>671.02499999999998</v>
      </c>
      <c r="P28" s="6">
        <f t="shared" si="4"/>
        <v>671.02500000000157</v>
      </c>
      <c r="Q28" s="6">
        <f t="shared" si="4"/>
        <v>671.0249999999985</v>
      </c>
      <c r="R28" s="6">
        <f t="shared" si="4"/>
        <v>671.02499999999998</v>
      </c>
      <c r="S28" s="6">
        <f t="shared" si="4"/>
        <v>671.02500000000157</v>
      </c>
      <c r="T28" s="6">
        <f t="shared" si="4"/>
        <v>671.02499999999998</v>
      </c>
      <c r="U28" s="6">
        <f t="shared" si="4"/>
        <v>671.02500000000157</v>
      </c>
      <c r="V28" s="6">
        <f t="shared" si="4"/>
        <v>671.02499999999998</v>
      </c>
      <c r="W28" s="6">
        <f t="shared" si="4"/>
        <v>671.02500000000157</v>
      </c>
      <c r="X28" s="6">
        <f t="shared" si="4"/>
        <v>671.02500000000157</v>
      </c>
      <c r="Y28" s="6">
        <f t="shared" si="4"/>
        <v>671.02499999999998</v>
      </c>
      <c r="Z28" s="6">
        <f t="shared" si="4"/>
        <v>671.02499999999998</v>
      </c>
      <c r="AA28" s="6">
        <f t="shared" si="4"/>
        <v>671.02499999999998</v>
      </c>
      <c r="AB28" s="6">
        <f t="shared" si="4"/>
        <v>671.02499999999998</v>
      </c>
      <c r="AC28" s="6">
        <f t="shared" si="4"/>
        <v>671.02499999999998</v>
      </c>
      <c r="AD28" s="6">
        <f t="shared" si="4"/>
        <v>671.02499999999998</v>
      </c>
      <c r="AE28" s="6">
        <f t="shared" si="4"/>
        <v>671.02499999999702</v>
      </c>
      <c r="AF28" s="6">
        <f t="shared" si="4"/>
        <v>671.02499999999998</v>
      </c>
      <c r="AG28" s="6">
        <f t="shared" si="4"/>
        <v>671.02499999999998</v>
      </c>
      <c r="AH28" s="6">
        <f t="shared" si="4"/>
        <v>671.02499999999702</v>
      </c>
    </row>
    <row r="29" spans="2:34" x14ac:dyDescent="0.25">
      <c r="C29" t="str">
        <f t="shared" si="3"/>
        <v>20% reversion / 80% planted</v>
      </c>
      <c r="D29" s="6">
        <f t="shared" si="5"/>
        <v>149.14796612851319</v>
      </c>
      <c r="E29" s="6">
        <f t="shared" si="4"/>
        <v>193.81990704751968</v>
      </c>
      <c r="F29" s="6">
        <f t="shared" si="4"/>
        <v>203.58316278252627</v>
      </c>
      <c r="G29" s="6">
        <f t="shared" si="4"/>
        <v>227.45170025113464</v>
      </c>
      <c r="H29" s="6">
        <f t="shared" si="4"/>
        <v>251.32023771974298</v>
      </c>
      <c r="I29" s="6">
        <f t="shared" si="4"/>
        <v>275.18877518835086</v>
      </c>
      <c r="J29" s="6">
        <f t="shared" si="4"/>
        <v>299.0573126569592</v>
      </c>
      <c r="K29" s="6">
        <f t="shared" si="4"/>
        <v>322.92585012556708</v>
      </c>
      <c r="L29" s="6">
        <f t="shared" si="4"/>
        <v>346.79438759417542</v>
      </c>
      <c r="M29" s="6">
        <f t="shared" si="4"/>
        <v>370.66292506278376</v>
      </c>
      <c r="N29" s="6">
        <f t="shared" si="4"/>
        <v>394.53146253139067</v>
      </c>
      <c r="O29" s="6">
        <f t="shared" si="4"/>
        <v>418.4</v>
      </c>
      <c r="P29" s="6">
        <f t="shared" si="4"/>
        <v>418.40000000000094</v>
      </c>
      <c r="Q29" s="6">
        <f t="shared" si="4"/>
        <v>418.39999999999907</v>
      </c>
      <c r="R29" s="6">
        <f t="shared" si="4"/>
        <v>418.4</v>
      </c>
      <c r="S29" s="6">
        <f t="shared" si="4"/>
        <v>418.40000000000094</v>
      </c>
      <c r="T29" s="6">
        <f t="shared" si="4"/>
        <v>418.4</v>
      </c>
      <c r="U29" s="6">
        <f t="shared" si="4"/>
        <v>418.40000000000094</v>
      </c>
      <c r="V29" s="6">
        <f t="shared" si="4"/>
        <v>418.4</v>
      </c>
      <c r="W29" s="6">
        <f t="shared" si="4"/>
        <v>418.40000000000094</v>
      </c>
      <c r="X29" s="6">
        <f t="shared" si="4"/>
        <v>418.40000000000094</v>
      </c>
      <c r="Y29" s="6">
        <f t="shared" si="4"/>
        <v>418.4</v>
      </c>
      <c r="Z29" s="6">
        <f t="shared" si="4"/>
        <v>418.4</v>
      </c>
      <c r="AA29" s="6">
        <f t="shared" si="4"/>
        <v>418.4</v>
      </c>
      <c r="AB29" s="6">
        <f t="shared" si="4"/>
        <v>418.4</v>
      </c>
      <c r="AC29" s="6">
        <f t="shared" si="4"/>
        <v>418.4</v>
      </c>
      <c r="AD29" s="6">
        <f t="shared" si="4"/>
        <v>418.4</v>
      </c>
      <c r="AE29" s="6">
        <f t="shared" si="4"/>
        <v>418.3999999999981</v>
      </c>
      <c r="AF29" s="6">
        <f t="shared" si="4"/>
        <v>418.4</v>
      </c>
      <c r="AG29" s="6">
        <f t="shared" si="4"/>
        <v>418.4</v>
      </c>
      <c r="AH29" s="6">
        <f t="shared" si="4"/>
        <v>418.3999999999981</v>
      </c>
    </row>
    <row r="30" spans="2:34" x14ac:dyDescent="0.25">
      <c r="C30" t="str">
        <f t="shared" si="3"/>
        <v>20% reversion / 80% planted (high estimate)</v>
      </c>
      <c r="D30" s="6">
        <f t="shared" si="5"/>
        <v>363.03128275640017</v>
      </c>
      <c r="E30" s="6">
        <f t="shared" si="4"/>
        <v>471.76432441967984</v>
      </c>
      <c r="F30" s="6">
        <f t="shared" si="4"/>
        <v>495.52842489895977</v>
      </c>
      <c r="G30" s="6">
        <f t="shared" si="4"/>
        <v>553.62526657685351</v>
      </c>
      <c r="H30" s="6">
        <f t="shared" si="4"/>
        <v>611.72210825474724</v>
      </c>
      <c r="I30" s="6">
        <f t="shared" si="4"/>
        <v>669.81894993263984</v>
      </c>
      <c r="J30" s="6">
        <f t="shared" si="4"/>
        <v>727.91579161053357</v>
      </c>
      <c r="K30" s="6">
        <f t="shared" si="4"/>
        <v>786.01263328842617</v>
      </c>
      <c r="L30" s="6">
        <f t="shared" si="4"/>
        <v>844.10947496631979</v>
      </c>
      <c r="M30" s="6">
        <f t="shared" si="4"/>
        <v>902.20631664421364</v>
      </c>
      <c r="N30" s="6">
        <f t="shared" si="4"/>
        <v>960.30315832210385</v>
      </c>
      <c r="O30" s="6">
        <f t="shared" si="4"/>
        <v>1018.4</v>
      </c>
      <c r="P30" s="6">
        <f t="shared" si="4"/>
        <v>1018.4000000000024</v>
      </c>
      <c r="Q30" s="6">
        <f t="shared" si="4"/>
        <v>1018.3999999999976</v>
      </c>
      <c r="R30" s="6">
        <f t="shared" si="4"/>
        <v>1018.4</v>
      </c>
      <c r="S30" s="6">
        <f t="shared" si="4"/>
        <v>1018.4000000000024</v>
      </c>
      <c r="T30" s="6">
        <f t="shared" si="4"/>
        <v>1018.4</v>
      </c>
      <c r="U30" s="6">
        <f t="shared" si="4"/>
        <v>1018.4000000000024</v>
      </c>
      <c r="V30" s="6">
        <f t="shared" si="4"/>
        <v>1018.4</v>
      </c>
      <c r="W30" s="6">
        <f t="shared" si="4"/>
        <v>1018.4000000000024</v>
      </c>
      <c r="X30" s="6">
        <f t="shared" si="4"/>
        <v>1018.4000000000024</v>
      </c>
      <c r="Y30" s="6">
        <f t="shared" si="4"/>
        <v>1018.4</v>
      </c>
      <c r="Z30" s="6">
        <f t="shared" si="4"/>
        <v>1018.4</v>
      </c>
      <c r="AA30" s="6">
        <f t="shared" si="4"/>
        <v>1018.4</v>
      </c>
      <c r="AB30" s="6">
        <f t="shared" si="4"/>
        <v>1018.4</v>
      </c>
      <c r="AC30" s="6">
        <f t="shared" si="4"/>
        <v>1018.4</v>
      </c>
      <c r="AD30" s="6">
        <f t="shared" si="4"/>
        <v>1018.4</v>
      </c>
      <c r="AE30" s="6">
        <f t="shared" si="4"/>
        <v>1018.3999999999953</v>
      </c>
      <c r="AF30" s="6">
        <f t="shared" si="4"/>
        <v>1018.4</v>
      </c>
      <c r="AG30" s="6">
        <f t="shared" si="4"/>
        <v>1018.4</v>
      </c>
      <c r="AH30" s="6">
        <f t="shared" si="4"/>
        <v>1018.3999999999953</v>
      </c>
    </row>
    <row r="31" spans="2:34" x14ac:dyDescent="0.25">
      <c r="C31" t="str">
        <f t="shared" si="3"/>
        <v>Mid point</v>
      </c>
      <c r="D31" s="6">
        <f t="shared" si="5"/>
        <v>212.46633965522722</v>
      </c>
      <c r="E31" s="6">
        <f t="shared" si="5"/>
        <v>276.10303560706961</v>
      </c>
      <c r="F31" s="6">
        <f t="shared" si="5"/>
        <v>290.01112475491215</v>
      </c>
      <c r="G31" s="6">
        <f t="shared" si="5"/>
        <v>324.01266644881099</v>
      </c>
      <c r="H31" s="6">
        <f t="shared" si="5"/>
        <v>358.01420814270983</v>
      </c>
      <c r="I31" s="6">
        <f t="shared" si="5"/>
        <v>392.01574983660805</v>
      </c>
      <c r="J31" s="6">
        <f t="shared" si="5"/>
        <v>426.01729153050695</v>
      </c>
      <c r="K31" s="6">
        <f t="shared" si="5"/>
        <v>460.01883322440511</v>
      </c>
      <c r="L31" s="6">
        <f t="shared" si="5"/>
        <v>494.02037491830396</v>
      </c>
      <c r="M31" s="6">
        <f t="shared" si="5"/>
        <v>528.02191661220297</v>
      </c>
      <c r="N31" s="6">
        <f t="shared" si="5"/>
        <v>562.02345830609977</v>
      </c>
      <c r="O31" s="6">
        <f t="shared" si="5"/>
        <v>596.02499999999998</v>
      </c>
      <c r="P31" s="6">
        <f t="shared" si="5"/>
        <v>596.02500000000146</v>
      </c>
      <c r="Q31" s="6">
        <f t="shared" si="5"/>
        <v>596.02499999999861</v>
      </c>
      <c r="R31" s="6">
        <f t="shared" si="5"/>
        <v>596.02499999999998</v>
      </c>
      <c r="S31" s="6">
        <f t="shared" si="5"/>
        <v>596.02500000000146</v>
      </c>
      <c r="T31" s="6">
        <f t="shared" si="4"/>
        <v>596.02499999999998</v>
      </c>
      <c r="U31" s="6">
        <f t="shared" si="4"/>
        <v>596.02500000000146</v>
      </c>
      <c r="V31" s="6">
        <f t="shared" si="4"/>
        <v>596.02499999999998</v>
      </c>
      <c r="W31" s="6">
        <f t="shared" si="4"/>
        <v>596.02500000000146</v>
      </c>
      <c r="X31" s="6">
        <f t="shared" si="4"/>
        <v>596.02500000000146</v>
      </c>
      <c r="Y31" s="6">
        <f t="shared" si="4"/>
        <v>596.02499999999998</v>
      </c>
      <c r="Z31" s="6">
        <f t="shared" si="4"/>
        <v>596.02499999999998</v>
      </c>
      <c r="AA31" s="6">
        <f t="shared" si="4"/>
        <v>596.02499999999998</v>
      </c>
      <c r="AB31" s="6">
        <f t="shared" si="4"/>
        <v>596.02499999999998</v>
      </c>
      <c r="AC31" s="6">
        <f t="shared" si="4"/>
        <v>596.02499999999998</v>
      </c>
      <c r="AD31" s="6">
        <f t="shared" si="4"/>
        <v>596.02499999999998</v>
      </c>
      <c r="AE31" s="6">
        <f t="shared" si="4"/>
        <v>596.02499999999725</v>
      </c>
      <c r="AF31" s="6">
        <f t="shared" si="4"/>
        <v>596.02499999999998</v>
      </c>
      <c r="AG31" s="6">
        <f t="shared" si="4"/>
        <v>596.02499999999998</v>
      </c>
      <c r="AH31" s="6">
        <f t="shared" si="4"/>
        <v>596.02499999999725</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Native afforestation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Young</dc:creator>
  <cp:lastModifiedBy>CCC</cp:lastModifiedBy>
  <dcterms:created xsi:type="dcterms:W3CDTF">2021-07-08T02:50:48Z</dcterms:created>
  <dcterms:modified xsi:type="dcterms:W3CDTF">2022-10-04T03:56:39Z</dcterms:modified>
</cp:coreProperties>
</file>