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5.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codeName="ThisWorkbook" defaultThemeVersion="166925"/>
  <mc:AlternateContent xmlns:mc="http://schemas.openxmlformats.org/markup-compatibility/2006">
    <mc:Choice Requires="x15">
      <x15ac:absPath xmlns:x15ac="http://schemas.microsoft.com/office/spreadsheetml/2010/11/ac" url="https://climatechangegovt-my.sharepoint.com/personal/hans_landon-lane_climatecommission_govt_nz/Documents/Desktop/ERP2 files/"/>
    </mc:Choice>
  </mc:AlternateContent>
  <xr:revisionPtr revIDLastSave="0" documentId="8_{6336E108-C0DA-41A6-85B3-119B96F35D2A}" xr6:coauthVersionLast="47" xr6:coauthVersionMax="47" xr10:uidLastSave="{00000000-0000-0000-0000-000000000000}"/>
  <bookViews>
    <workbookView xWindow="-120" yWindow="-120" windowWidth="29040" windowHeight="15840" tabRatio="820" xr2:uid="{96B887CF-2F25-426F-80EA-1EA579A6ED74}"/>
  </bookViews>
  <sheets>
    <sheet name="Contents" sheetId="12" r:id="rId1"/>
    <sheet name="Version history" sheetId="13" r:id="rId2"/>
    <sheet name="Inputs -&gt;" sheetId="9" r:id="rId3"/>
    <sheet name="Fuel prices" sheetId="8" r:id="rId4"/>
    <sheet name="Emissions pricing" sheetId="1" r:id="rId5"/>
    <sheet name="Demand" sheetId="6" r:id="rId6"/>
    <sheet name="Generation stack" sheetId="20" r:id="rId7"/>
    <sheet name="Build sequence" sheetId="7" r:id="rId8"/>
    <sheet name="Results -&gt;" sheetId="10" r:id="rId9"/>
    <sheet name="Delayed build scenarios" sheetId="2" r:id="rId10"/>
    <sheet name="Emissions plot" sheetId="22" r:id="rId1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N81" i="2" l="1"/>
  <c r="AN80" i="2"/>
  <c r="AN79" i="2"/>
  <c r="AN78" i="2"/>
  <c r="AN77" i="2"/>
  <c r="AN76" i="2"/>
  <c r="AN75" i="2"/>
  <c r="AN74" i="2"/>
  <c r="AN73" i="2"/>
  <c r="AN72" i="2"/>
  <c r="AN71" i="2"/>
  <c r="AN70" i="2"/>
  <c r="AN69" i="2"/>
  <c r="AN68" i="2"/>
  <c r="AN63" i="2"/>
  <c r="AN62" i="2"/>
  <c r="AN61" i="2"/>
  <c r="AN60" i="2"/>
  <c r="AN59" i="2"/>
  <c r="AN58" i="2"/>
  <c r="AN57" i="2"/>
  <c r="AN56" i="2"/>
  <c r="AN55" i="2"/>
  <c r="AN54" i="2"/>
  <c r="AN53" i="2"/>
  <c r="AN52" i="2"/>
  <c r="AN51" i="2"/>
  <c r="AN50" i="2"/>
  <c r="AN45" i="2"/>
  <c r="AN44" i="2"/>
  <c r="AN43" i="2"/>
  <c r="AN42" i="2"/>
  <c r="AN41" i="2"/>
  <c r="AN40" i="2"/>
  <c r="AN39" i="2"/>
  <c r="AN38" i="2"/>
  <c r="AN37" i="2"/>
  <c r="AN36" i="2"/>
  <c r="AN35" i="2"/>
  <c r="AN34" i="2"/>
  <c r="AN33" i="2"/>
  <c r="AN32" i="2"/>
  <c r="AN14" i="2"/>
  <c r="AN15" i="2"/>
  <c r="AN16" i="2"/>
  <c r="AN17" i="2"/>
  <c r="AN18" i="2"/>
  <c r="AN19" i="2"/>
  <c r="AN20" i="2"/>
  <c r="AN21" i="2"/>
  <c r="AN22" i="2"/>
  <c r="AN23" i="2"/>
  <c r="AN24" i="2"/>
  <c r="AN25" i="2"/>
  <c r="AN26" i="2"/>
  <c r="AN27" i="2"/>
  <c r="N81" i="2"/>
  <c r="N80" i="2"/>
  <c r="N79" i="2"/>
  <c r="N78" i="2"/>
  <c r="N77" i="2"/>
  <c r="N76" i="2"/>
  <c r="N75" i="2"/>
  <c r="N74" i="2"/>
  <c r="N73" i="2"/>
  <c r="N72" i="2"/>
  <c r="N71" i="2"/>
  <c r="N70" i="2"/>
  <c r="N69" i="2"/>
  <c r="N68" i="2"/>
  <c r="N63" i="2"/>
  <c r="N62" i="2"/>
  <c r="N61" i="2"/>
  <c r="N60" i="2"/>
  <c r="N59" i="2"/>
  <c r="N58" i="2"/>
  <c r="N57" i="2"/>
  <c r="N56" i="2"/>
  <c r="N55" i="2"/>
  <c r="N54" i="2"/>
  <c r="N53" i="2"/>
  <c r="N52" i="2"/>
  <c r="N51" i="2"/>
  <c r="N50" i="2"/>
  <c r="N45" i="2"/>
  <c r="N44" i="2"/>
  <c r="N43" i="2"/>
  <c r="N42" i="2"/>
  <c r="N41" i="2"/>
  <c r="N40" i="2"/>
  <c r="N39" i="2"/>
  <c r="N38" i="2"/>
  <c r="N37" i="2"/>
  <c r="N36" i="2"/>
  <c r="N35" i="2"/>
  <c r="N34" i="2"/>
  <c r="N33" i="2"/>
  <c r="N32" i="2"/>
  <c r="N15" i="2"/>
  <c r="N16" i="2"/>
  <c r="N17" i="2"/>
  <c r="N18" i="2"/>
  <c r="N19" i="2"/>
  <c r="N20" i="2"/>
  <c r="N21" i="2"/>
  <c r="N22" i="2"/>
  <c r="N23" i="2"/>
  <c r="N24" i="2"/>
  <c r="N25" i="2"/>
  <c r="N26" i="2"/>
  <c r="N27" i="2"/>
  <c r="N14" i="2"/>
  <c r="Y9" i="7" l="1"/>
  <c r="Y10" i="7"/>
  <c r="Y11" i="7"/>
  <c r="Y12" i="7"/>
  <c r="Y13" i="7"/>
  <c r="Y14" i="7"/>
  <c r="Y15" i="7"/>
  <c r="Y16" i="7"/>
  <c r="Y17" i="7"/>
  <c r="Y18" i="7"/>
  <c r="Y19" i="7"/>
  <c r="Y20" i="7"/>
  <c r="Y21" i="7"/>
  <c r="Y22" i="7"/>
  <c r="Y23" i="7"/>
  <c r="Y24" i="7"/>
  <c r="Y25" i="7"/>
  <c r="Y26" i="7"/>
  <c r="Y27" i="7"/>
  <c r="Y28" i="7"/>
  <c r="Y29" i="7"/>
  <c r="Y30" i="7"/>
  <c r="Y31" i="7"/>
  <c r="Y32" i="7"/>
  <c r="Y33" i="7"/>
  <c r="Y34" i="7"/>
  <c r="Y35" i="7"/>
  <c r="Y36" i="7"/>
  <c r="Y37" i="7"/>
  <c r="Y38" i="7"/>
  <c r="Y39" i="7"/>
  <c r="Y40" i="7"/>
  <c r="Y41" i="7"/>
  <c r="Y42" i="7"/>
  <c r="Y43" i="7"/>
  <c r="Y44" i="7"/>
  <c r="Y45" i="7"/>
  <c r="Y46" i="7"/>
  <c r="Y47" i="7"/>
  <c r="Y48" i="7"/>
  <c r="Y49" i="7"/>
  <c r="Y50" i="7"/>
  <c r="Y51" i="7"/>
  <c r="Y52" i="7"/>
  <c r="Y53" i="7"/>
  <c r="Y8" i="7"/>
  <c r="Q9" i="7"/>
  <c r="Q10" i="7"/>
  <c r="Q11" i="7"/>
  <c r="Q12" i="7"/>
  <c r="Q13" i="7"/>
  <c r="Q14" i="7"/>
  <c r="Q15" i="7"/>
  <c r="Q16" i="7"/>
  <c r="Q17" i="7"/>
  <c r="Q18" i="7"/>
  <c r="Q19" i="7"/>
  <c r="Q20" i="7"/>
  <c r="Q21" i="7"/>
  <c r="Q22" i="7"/>
  <c r="Q23" i="7"/>
  <c r="Q24" i="7"/>
  <c r="Q25" i="7"/>
  <c r="Q26" i="7"/>
  <c r="Q27" i="7"/>
  <c r="Q28" i="7"/>
  <c r="Q29" i="7"/>
  <c r="Q30" i="7"/>
  <c r="Q31" i="7"/>
  <c r="Q32" i="7"/>
  <c r="Q33" i="7"/>
  <c r="Q34" i="7"/>
  <c r="Q35" i="7"/>
  <c r="Q36" i="7"/>
  <c r="Q37" i="7"/>
  <c r="Q38" i="7"/>
  <c r="Q39" i="7"/>
  <c r="Q40" i="7"/>
  <c r="Q41" i="7"/>
  <c r="Q42" i="7"/>
  <c r="Q43" i="7"/>
  <c r="Q44" i="7"/>
  <c r="Q45" i="7"/>
  <c r="Q46" i="7"/>
  <c r="Q47" i="7"/>
  <c r="Q48" i="7"/>
  <c r="Q49" i="7"/>
  <c r="Q50" i="7"/>
  <c r="Q51" i="7"/>
  <c r="Q52" i="7"/>
  <c r="Q53" i="7"/>
  <c r="Q8" i="7"/>
  <c r="A9" i="7"/>
  <c r="A10" i="7"/>
  <c r="A11" i="7"/>
  <c r="A12" i="7"/>
  <c r="A13" i="7"/>
  <c r="A14" i="7"/>
  <c r="A15" i="7"/>
  <c r="A16" i="7"/>
  <c r="A17" i="7"/>
  <c r="A18" i="7"/>
  <c r="A19" i="7"/>
  <c r="A20" i="7"/>
  <c r="A21" i="7"/>
  <c r="A22" i="7"/>
  <c r="A23" i="7"/>
  <c r="A24" i="7"/>
  <c r="A25" i="7"/>
  <c r="A26" i="7"/>
  <c r="A27" i="7"/>
  <c r="A28" i="7"/>
  <c r="A29" i="7"/>
  <c r="A30" i="7"/>
  <c r="A31" i="7"/>
  <c r="A32" i="7"/>
  <c r="A33" i="7"/>
  <c r="A34" i="7"/>
  <c r="A35" i="7"/>
  <c r="A36" i="7"/>
  <c r="A37" i="7"/>
  <c r="A38" i="7"/>
  <c r="A39" i="7"/>
  <c r="A40" i="7"/>
  <c r="A41" i="7"/>
  <c r="A42" i="7"/>
  <c r="A43" i="7"/>
  <c r="A44" i="7"/>
  <c r="A45" i="7"/>
  <c r="A46" i="7"/>
  <c r="A47" i="7"/>
  <c r="A48" i="7"/>
  <c r="A49" i="7"/>
  <c r="A50" i="7"/>
  <c r="A51" i="7"/>
  <c r="A52" i="7"/>
  <c r="A53" i="7"/>
  <c r="A8" i="7"/>
</calcChain>
</file>

<file path=xl/sharedStrings.xml><?xml version="1.0" encoding="utf-8"?>
<sst xmlns="http://schemas.openxmlformats.org/spreadsheetml/2006/main" count="676" uniqueCount="168">
  <si>
    <t>Notes:</t>
  </si>
  <si>
    <t>Inputs/assumptions</t>
  </si>
  <si>
    <t>Fuel prices</t>
  </si>
  <si>
    <t>Emissions price paths</t>
  </si>
  <si>
    <t>The emissions prices used in the modelling</t>
  </si>
  <si>
    <t>Demand inputs</t>
  </si>
  <si>
    <t>Electricity demand growth</t>
  </si>
  <si>
    <t>Generation stack</t>
  </si>
  <si>
    <t>Detail of the cost and capacity of potential generation projects</t>
  </si>
  <si>
    <t>Demonstration path (update)</t>
  </si>
  <si>
    <t>Current CCR trigger</t>
  </si>
  <si>
    <t>Results</t>
  </si>
  <si>
    <t>Modelled generation, emissions and wholesale prices for the demonstration path scenarios</t>
  </si>
  <si>
    <t>Version no.</t>
  </si>
  <si>
    <t>Date</t>
  </si>
  <si>
    <t>Summary of change</t>
  </si>
  <si>
    <t>Initial version</t>
  </si>
  <si>
    <t>Fuel prices ($/GJ)</t>
  </si>
  <si>
    <t>1. All prices are in real 2022 dollars</t>
  </si>
  <si>
    <t>2. Fuel prices exclude the cost of emissions</t>
  </si>
  <si>
    <t>2. 2022 gas price is approximately the simple average of FRQI for the 12 months to April 2022.  Assumed price then steps down over 2 years to Energy Link's March 2022 gas price path forecast (50th percentile).</t>
  </si>
  <si>
    <t xml:space="preserve">3. 2022 coal price is equivalent to 200 USD/tonne then eases to long term average assumption </t>
  </si>
  <si>
    <t>Year</t>
  </si>
  <si>
    <t>Gas</t>
  </si>
  <si>
    <t>Coal</t>
  </si>
  <si>
    <r>
      <t>Emissions price paths ($/tCO</t>
    </r>
    <r>
      <rPr>
        <b/>
        <vertAlign val="subscript"/>
        <sz val="11"/>
        <color theme="1"/>
        <rFont val="Calibri"/>
        <family val="2"/>
        <scheme val="minor"/>
      </rPr>
      <t>2</t>
    </r>
    <r>
      <rPr>
        <b/>
        <sz val="11"/>
        <color theme="1"/>
        <rFont val="Calibri"/>
        <family val="2"/>
        <scheme val="minor"/>
      </rPr>
      <t>e)</t>
    </r>
  </si>
  <si>
    <t>2. These emissions price paths do not indicate predictions or projections of future market prices – the actual NZ ETS price will be determined by the market</t>
  </si>
  <si>
    <t>Annual electricity demand (TWh)</t>
  </si>
  <si>
    <t>1. Demand is grid connected and excludes TX losses</t>
  </si>
  <si>
    <t>2. Demand growth is based on outputs from the ENZ model</t>
  </si>
  <si>
    <t xml:space="preserve">3. 2021 has been aligned with reported actuals (SCADA) by Transpower </t>
  </si>
  <si>
    <r>
      <t xml:space="preserve">4. Due to the timing of updates to the ENZ model, the </t>
    </r>
    <r>
      <rPr>
        <i/>
        <sz val="11"/>
        <color rgb="FF000000"/>
        <rFont val="Calibri"/>
        <family val="2"/>
        <scheme val="minor"/>
      </rPr>
      <t xml:space="preserve">Demonstration path (update) </t>
    </r>
    <r>
      <rPr>
        <sz val="11"/>
        <color rgb="FF000000"/>
        <rFont val="Calibri"/>
        <family val="2"/>
        <scheme val="minor"/>
      </rPr>
      <t xml:space="preserve">and </t>
    </r>
    <r>
      <rPr>
        <i/>
        <sz val="11"/>
        <color rgb="FF000000"/>
        <rFont val="Calibri"/>
        <family val="2"/>
        <scheme val="minor"/>
      </rPr>
      <t xml:space="preserve">Current policy reference (update) </t>
    </r>
    <r>
      <rPr>
        <sz val="11"/>
        <color rgb="FF000000"/>
        <rFont val="Calibri"/>
        <family val="2"/>
        <scheme val="minor"/>
      </rPr>
      <t xml:space="preserve">are not equivalent to the updated </t>
    </r>
    <r>
      <rPr>
        <i/>
        <sz val="11"/>
        <color rgb="FF000000"/>
        <rFont val="Calibri"/>
        <family val="2"/>
        <scheme val="minor"/>
      </rPr>
      <t>Demonstration Path</t>
    </r>
    <r>
      <rPr>
        <sz val="11"/>
        <color rgb="FF000000"/>
        <rFont val="Calibri"/>
        <family val="2"/>
        <scheme val="minor"/>
      </rPr>
      <t xml:space="preserve"> and</t>
    </r>
    <r>
      <rPr>
        <i/>
        <sz val="11"/>
        <color rgb="FF000000"/>
        <rFont val="Calibri"/>
        <family val="2"/>
        <scheme val="minor"/>
      </rPr>
      <t xml:space="preserve"> Current policy reference </t>
    </r>
    <r>
      <rPr>
        <sz val="11"/>
        <color rgb="FF000000"/>
        <rFont val="Calibri"/>
        <family val="2"/>
        <scheme val="minor"/>
      </rPr>
      <t xml:space="preserve">case used for the unit volume setting component of the 2022 NZ ETS advice. Gross demand differs by up to ~1% for the </t>
    </r>
    <r>
      <rPr>
        <i/>
        <sz val="11"/>
        <color rgb="FF000000"/>
        <rFont val="Calibri"/>
        <family val="2"/>
        <scheme val="minor"/>
      </rPr>
      <t xml:space="preserve">Demonstration path </t>
    </r>
    <r>
      <rPr>
        <sz val="11"/>
        <color rgb="FF000000"/>
        <rFont val="Calibri"/>
        <family val="2"/>
        <scheme val="minor"/>
      </rPr>
      <t xml:space="preserve">and 0.4% for the </t>
    </r>
    <r>
      <rPr>
        <i/>
        <sz val="11"/>
        <color rgb="FF000000"/>
        <rFont val="Calibri"/>
        <family val="2"/>
        <scheme val="minor"/>
      </rPr>
      <t>Current policy reference</t>
    </r>
    <r>
      <rPr>
        <sz val="11"/>
        <color rgb="FF000000"/>
        <rFont val="Calibri"/>
        <family val="2"/>
        <scheme val="minor"/>
      </rPr>
      <t xml:space="preserve"> scenarios. </t>
    </r>
  </si>
  <si>
    <t>Stack of potential generation projects</t>
  </si>
  <si>
    <t>1. Project detail and costs are largely based on the 2020 Generation Stack Update reports which were commissioned by the Ministry of Business Innovation and Employment.</t>
  </si>
  <si>
    <t xml:space="preserve">2. Some costs have been adjusted based on public reports and market analysis. </t>
  </si>
  <si>
    <t>3. Project costs are based on 2020 estimates and have been inflated to 2022 dollars. CAPEX and OPEX for solar projects have been increased by 6%, and all other generation types by 8%.</t>
  </si>
  <si>
    <t>4. Projects are costed based on a return of investment of 5.88% (real and after tax).</t>
  </si>
  <si>
    <t>5. Wind and solar CAPEX cost reduction assumptions are based on consideration of multiple global outlooks.</t>
  </si>
  <si>
    <r>
      <t>6. 2022 LCOEs shown below include the cost of emissions at $70/tCO</t>
    </r>
    <r>
      <rPr>
        <vertAlign val="subscript"/>
        <sz val="11"/>
        <color theme="1"/>
        <rFont val="Calibri"/>
        <family val="2"/>
        <scheme val="minor"/>
      </rPr>
      <t>2</t>
    </r>
    <r>
      <rPr>
        <sz val="11"/>
        <color theme="1"/>
        <rFont val="Calibri"/>
        <family val="2"/>
        <scheme val="minor"/>
      </rPr>
      <t>e</t>
    </r>
  </si>
  <si>
    <t>Summary</t>
  </si>
  <si>
    <t>Wind</t>
  </si>
  <si>
    <t>Utility solar</t>
  </si>
  <si>
    <t>Utility solar (with battery)</t>
  </si>
  <si>
    <t>Geothermal</t>
  </si>
  <si>
    <t>Hydro</t>
  </si>
  <si>
    <t>Gas peaker</t>
  </si>
  <si>
    <t>Number of projects</t>
  </si>
  <si>
    <t>Potential total installed capacity (GW)</t>
  </si>
  <si>
    <t>Minimum 2022 LCOE ($/MWh)</t>
  </si>
  <si>
    <t>Average 2022 LCOE ($/MWh)</t>
  </si>
  <si>
    <t>Maximum 2022 LCOE ($/MWh)</t>
  </si>
  <si>
    <t>Rate of CAPEX reduction</t>
  </si>
  <si>
    <t>0.8% p.a to 2035</t>
  </si>
  <si>
    <t>3.0% p.a to 2035</t>
  </si>
  <si>
    <t>NA</t>
  </si>
  <si>
    <t>Build sequence of new generation</t>
  </si>
  <si>
    <t>1. Reported project generation is based on assumed capacity factors</t>
  </si>
  <si>
    <t>Date completed</t>
  </si>
  <si>
    <t>Project</t>
  </si>
  <si>
    <t>Size (MW)</t>
  </si>
  <si>
    <t>Capacity Factor (assumed)</t>
  </si>
  <si>
    <t>Average annual generation (GWh)</t>
  </si>
  <si>
    <t>Cumulative annual generation (GWh)</t>
  </si>
  <si>
    <t>Generation type</t>
  </si>
  <si>
    <t>KOE_R1</t>
  </si>
  <si>
    <t>Solar</t>
  </si>
  <si>
    <t>Turitea stage 2</t>
  </si>
  <si>
    <t>KOE_R2</t>
  </si>
  <si>
    <t>Tauhara geothermal</t>
  </si>
  <si>
    <t>Harapaki wind farm</t>
  </si>
  <si>
    <t>Kaiwaikawe wind farm</t>
  </si>
  <si>
    <t>LTN_W1</t>
  </si>
  <si>
    <t>CPK_W1</t>
  </si>
  <si>
    <t>MTO_R1</t>
  </si>
  <si>
    <t>WRK_S1</t>
  </si>
  <si>
    <t>EDG_R1</t>
  </si>
  <si>
    <t>KPU_W1</t>
  </si>
  <si>
    <t>HEN_W1</t>
  </si>
  <si>
    <t>LTN_W2</t>
  </si>
  <si>
    <t>HLY_R1</t>
  </si>
  <si>
    <t>KPU_R2</t>
  </si>
  <si>
    <t>GFD_W1</t>
  </si>
  <si>
    <t>HEN_W2</t>
  </si>
  <si>
    <t>GOR_W1</t>
  </si>
  <si>
    <t>KOE_W3</t>
  </si>
  <si>
    <t>LTN_W3</t>
  </si>
  <si>
    <t>HEN_R3</t>
  </si>
  <si>
    <t>GOR_W2</t>
  </si>
  <si>
    <t>BRB_R1</t>
  </si>
  <si>
    <t>EDG_R2</t>
  </si>
  <si>
    <t>HLY_R2</t>
  </si>
  <si>
    <t>HEN_W4</t>
  </si>
  <si>
    <t>ALB_R1</t>
  </si>
  <si>
    <t>STK_R1</t>
  </si>
  <si>
    <t>SVL_R1</t>
  </si>
  <si>
    <t>ISL_R1</t>
  </si>
  <si>
    <t>BEN_W1</t>
  </si>
  <si>
    <t>GOR_W3</t>
  </si>
  <si>
    <t>GLN_W1</t>
  </si>
  <si>
    <t>GOR_W4</t>
  </si>
  <si>
    <t>SVL_R2</t>
  </si>
  <si>
    <t>BRB_R2</t>
  </si>
  <si>
    <t>GLN_R2</t>
  </si>
  <si>
    <t>CUL_R1</t>
  </si>
  <si>
    <t>WPR_W1</t>
  </si>
  <si>
    <t>ALB_W2</t>
  </si>
  <si>
    <t>MST_W1</t>
  </si>
  <si>
    <t>HLY_W3</t>
  </si>
  <si>
    <t>HLY_G4</t>
  </si>
  <si>
    <t>HAM_W1</t>
  </si>
  <si>
    <t>MPE_R1</t>
  </si>
  <si>
    <t>Grid scale battery build</t>
  </si>
  <si>
    <t>Date operational</t>
  </si>
  <si>
    <t>Node</t>
  </si>
  <si>
    <t>Capacity (MW)</t>
  </si>
  <si>
    <t>Energy storage (MWh)</t>
  </si>
  <si>
    <t>TWH</t>
  </si>
  <si>
    <t>MDN</t>
  </si>
  <si>
    <t>HEN</t>
  </si>
  <si>
    <t>Total</t>
  </si>
  <si>
    <t>1. All prices are in real 2022 NZD and are the time weighted average spot market price</t>
  </si>
  <si>
    <t>2. Prices are given at the Haywards grid exit point</t>
  </si>
  <si>
    <t>3. Emissions and generation values are given as the average (mean) across simulated weather years</t>
  </si>
  <si>
    <t>4. Prices are given at percentile levels and as means. The price distribution reflects the modelled variation across simulated weather years. For example, the 95th percentile line corresponds to the price that is exceeded in only 5% of weather years</t>
  </si>
  <si>
    <t>5. The 2022 model year is for the period of 28 April to 31 December</t>
  </si>
  <si>
    <t>Generation</t>
  </si>
  <si>
    <t>Emissions</t>
  </si>
  <si>
    <t>Wholesale prices</t>
  </si>
  <si>
    <t>Generation by type (GWh)</t>
  </si>
  <si>
    <t>Renewable %</t>
  </si>
  <si>
    <t>Installed Capacity (MW)</t>
  </si>
  <si>
    <r>
      <t>Emission intensity of generation (gCO</t>
    </r>
    <r>
      <rPr>
        <vertAlign val="subscript"/>
        <sz val="11"/>
        <color theme="1"/>
        <rFont val="Calibri"/>
        <family val="2"/>
        <scheme val="minor"/>
      </rPr>
      <t>2</t>
    </r>
    <r>
      <rPr>
        <sz val="11"/>
        <color theme="1"/>
        <rFont val="Calibri"/>
        <family val="2"/>
        <scheme val="minor"/>
      </rPr>
      <t>/kWh)</t>
    </r>
  </si>
  <si>
    <t xml:space="preserve">TWA wholesale price ($/MWh) for Haywards GXP </t>
  </si>
  <si>
    <t>Home solar</t>
  </si>
  <si>
    <t>Diesel</t>
  </si>
  <si>
    <t>Excl cogen</t>
  </si>
  <si>
    <t>Incl cogen</t>
  </si>
  <si>
    <t>Mean</t>
  </si>
  <si>
    <t>Published April 2023</t>
  </si>
  <si>
    <t>Build timing</t>
  </si>
  <si>
    <t>The timing of generation projects varied across scenarios</t>
  </si>
  <si>
    <t>Delayed build scenarios</t>
  </si>
  <si>
    <t>Timing is fixed across scenarios</t>
  </si>
  <si>
    <t>Build timing: 6 months early</t>
  </si>
  <si>
    <t>Build timing: Demonstration path</t>
  </si>
  <si>
    <t>Build timing: 6 months delay</t>
  </si>
  <si>
    <t>Build timing: 12 months delay</t>
  </si>
  <si>
    <t>Co-Gen (fossil)</t>
  </si>
  <si>
    <t>Co-Gen (renewable)</t>
  </si>
  <si>
    <r>
      <t>Generation emissions (Mt CO</t>
    </r>
    <r>
      <rPr>
        <vertAlign val="subscript"/>
        <sz val="11"/>
        <color theme="1"/>
        <rFont val="Calibri"/>
        <family val="2"/>
        <scheme val="minor"/>
      </rPr>
      <t>2</t>
    </r>
    <r>
      <rPr>
        <sz val="11"/>
        <color theme="1"/>
        <rFont val="Calibri"/>
        <family val="2"/>
        <scheme val="minor"/>
      </rPr>
      <t>e)</t>
    </r>
  </si>
  <si>
    <t>calendar year</t>
  </si>
  <si>
    <t>Demonstration path</t>
  </si>
  <si>
    <t>6 months delay</t>
  </si>
  <si>
    <t>12 months delay</t>
  </si>
  <si>
    <t>6 months early</t>
  </si>
  <si>
    <t>EB1</t>
  </si>
  <si>
    <t>EB2</t>
  </si>
  <si>
    <t>EB3</t>
  </si>
  <si>
    <t>Delayed build electricity market modelling results summary</t>
  </si>
  <si>
    <t>The modelling was undertaken by Energy Link using their E-Market and IGEN models.</t>
  </si>
  <si>
    <t>Actual hydrological conditions and fuel prices have changed since this time. Care should be taken in interpretation of short-term results, particularly prices.</t>
  </si>
  <si>
    <t>The coal and gas input prices</t>
  </si>
  <si>
    <t>Emissions plot</t>
  </si>
  <si>
    <t>Copy of the chart from shown in the advice report</t>
  </si>
  <si>
    <t>This workbook contains the summary data of the delayed generation build modelling referenced in the Commission's 2023 draft advice report on the direction of policy for the second emissions reduction plan.</t>
  </si>
  <si>
    <t>This is an update to modelling undertaken during May 2022 in support of the Commission's advice on the NZ ETS settings for the period 2023-2027. In this update the timing of renewable generation build is varied, but other modelling assumptions and settings are unchanged.</t>
  </si>
  <si>
    <t>The modelling for the NZ ETS settings is described in full on the Commission's website: https://www.climatecommission.govt.nz/public/ETS-advice-July-22/Technical-annexes-and-supplementary-documents/Technical-Annex-3-Electricity-modelling.pdf</t>
  </si>
  <si>
    <t>Update for release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</si>
</sst>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0.0%"/>
    <numFmt numFmtId="165" formatCode="_-* #,##0_-;\-* #,##0_-;_-* &quot;-&quot;??_-;_-@_-"/>
    <numFmt numFmtId="166" formatCode="&quot;$&quot;#,##0.00"/>
    <numFmt numFmtId="167" formatCode="0.0"/>
    <numFmt numFmtId="168" formatCode="_-* #,##0.0_-;\-* #,##0.0_-;_-* &quot;-&quot;_-;_-@_-"/>
    <numFmt numFmtId="169" formatCode="#,##0_ ;\-#,##0\ "/>
    <numFmt numFmtId="170" formatCode="#,##0.00_ ;[Red]\-#,##0.00\ "/>
    <numFmt numFmtId="171" formatCode="_-&quot;$&quot;* #,##0.0_-;\-&quot;$&quot;* #,##0.0_-;_-&quot;$&quot;* &quot;-&quot;??_-;_-@_-"/>
    <numFmt numFmtId="172" formatCode="&quot;$&quot;#,##0.0"/>
    <numFmt numFmtId="173" formatCode="#,##0.000"/>
    <numFmt numFmtId="174" formatCode="_-* #,##0.000_-;\-* #,##0.000_-;_-* &quot;-&quot;_-;_-@_-"/>
    <numFmt numFmtId="175" formatCode="_-* #,##0.0000_-;\-* #,##0.0000_-;_-* &quot;-&quot;??_-;_-@_-"/>
  </numFmts>
  <fonts count="35">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b/>
      <sz val="10"/>
      <name val="Arial"/>
      <family val="2"/>
    </font>
    <font>
      <b/>
      <sz val="12"/>
      <name val="Calibri"/>
      <family val="2"/>
      <scheme val="minor"/>
    </font>
    <font>
      <u/>
      <sz val="11"/>
      <color theme="1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1"/>
      <color indexed="8"/>
      <name val="Calibri"/>
      <family val="2"/>
    </font>
    <font>
      <u/>
      <sz val="6.6"/>
      <color theme="10"/>
      <name val="Calibri"/>
      <family val="2"/>
    </font>
    <font>
      <b/>
      <sz val="18"/>
      <color theme="3"/>
      <name val="Calibri Light"/>
      <family val="2"/>
      <scheme val="major"/>
    </font>
    <font>
      <sz val="11"/>
      <color rgb="FF9C6500"/>
      <name val="Calibri"/>
      <family val="2"/>
      <scheme val="minor"/>
    </font>
    <font>
      <sz val="10"/>
      <color rgb="FF000000"/>
      <name val="Calibri"/>
      <family val="2"/>
      <scheme val="minor"/>
    </font>
    <font>
      <b/>
      <sz val="11"/>
      <name val="Calibri"/>
      <family val="2"/>
      <scheme val="minor"/>
    </font>
    <font>
      <sz val="11"/>
      <color rgb="FF000000"/>
      <name val="Calibri"/>
      <family val="2"/>
      <scheme val="minor"/>
    </font>
    <font>
      <i/>
      <sz val="11"/>
      <color rgb="FF000000"/>
      <name val="Calibri"/>
      <family val="2"/>
      <scheme val="minor"/>
    </font>
    <font>
      <sz val="10"/>
      <name val="Calibri"/>
      <family val="2"/>
      <scheme val="minor"/>
    </font>
    <font>
      <sz val="11"/>
      <name val="Calibri"/>
      <family val="2"/>
      <scheme val="minor"/>
    </font>
    <font>
      <b/>
      <i/>
      <sz val="11"/>
      <color theme="1"/>
      <name val="Calibri"/>
      <family val="2"/>
      <scheme val="minor"/>
    </font>
    <font>
      <sz val="8"/>
      <name val="Calibri"/>
      <family val="2"/>
      <scheme val="minor"/>
    </font>
    <font>
      <b/>
      <vertAlign val="subscript"/>
      <sz val="11"/>
      <color theme="1"/>
      <name val="Calibri"/>
      <family val="2"/>
      <scheme val="minor"/>
    </font>
    <font>
      <vertAlign val="subscript"/>
      <sz val="11"/>
      <color theme="1"/>
      <name val="Calibri"/>
      <family val="2"/>
      <scheme val="minor"/>
    </font>
    <font>
      <b/>
      <sz val="11"/>
      <name val="Calibri"/>
      <family val="2"/>
    </font>
  </fonts>
  <fills count="40">
    <fill>
      <patternFill patternType="none"/>
    </fill>
    <fill>
      <patternFill patternType="gray125"/>
    </fill>
    <fill>
      <patternFill patternType="solid">
        <fgColor theme="4" tint="0.79998168889431442"/>
        <bgColor indexed="64"/>
      </patternFill>
    </fill>
    <fill>
      <patternFill patternType="solid">
        <fgColor theme="7" tint="0.79998168889431442"/>
        <bgColor indexed="64"/>
      </patternFill>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79998168889431442"/>
        <bgColor indexed="64"/>
      </patternFill>
    </fill>
    <fill>
      <patternFill patternType="solid">
        <fgColor theme="0" tint="-0.249977111117893"/>
        <bgColor indexed="64"/>
      </patternFill>
    </fill>
    <fill>
      <patternFill patternType="solid">
        <fgColor theme="3" tint="0.59999389629810485"/>
        <bgColor indexed="64"/>
      </patternFill>
    </fill>
    <fill>
      <patternFill patternType="solid">
        <fgColor theme="0" tint="-0.34998626667073579"/>
        <bgColor indexed="64"/>
      </patternFill>
    </fill>
  </fills>
  <borders count="4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533">
    <xf numFmtId="0" fontId="0" fillId="0" borderId="0"/>
    <xf numFmtId="43" fontId="1" fillId="0" borderId="0" applyFont="0" applyFill="0" applyBorder="0" applyAlignment="0" applyProtection="0"/>
    <xf numFmtId="9" fontId="3"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3" fillId="0" borderId="0"/>
    <xf numFmtId="44" fontId="3" fillId="0" borderId="0" applyFont="0" applyFill="0" applyBorder="0" applyAlignment="0" applyProtection="0"/>
    <xf numFmtId="0" fontId="6" fillId="0" borderId="0" applyNumberFormat="0" applyFill="0" applyBorder="0" applyAlignment="0" applyProtection="0"/>
    <xf numFmtId="0" fontId="7" fillId="0" borderId="19" applyNumberFormat="0" applyFill="0" applyAlignment="0" applyProtection="0"/>
    <xf numFmtId="0" fontId="8" fillId="0" borderId="20" applyNumberFormat="0" applyFill="0" applyAlignment="0" applyProtection="0"/>
    <xf numFmtId="0" fontId="9" fillId="0" borderId="21" applyNumberFormat="0" applyFill="0" applyAlignment="0" applyProtection="0"/>
    <xf numFmtId="0" fontId="9" fillId="0" borderId="0" applyNumberFormat="0" applyFill="0" applyBorder="0" applyAlignment="0" applyProtection="0"/>
    <xf numFmtId="0" fontId="10" fillId="5" borderId="0" applyNumberFormat="0" applyBorder="0" applyAlignment="0" applyProtection="0"/>
    <xf numFmtId="0" fontId="11" fillId="6" borderId="0" applyNumberFormat="0" applyBorder="0" applyAlignment="0" applyProtection="0"/>
    <xf numFmtId="0" fontId="12" fillId="8" borderId="22" applyNumberFormat="0" applyAlignment="0" applyProtection="0"/>
    <xf numFmtId="0" fontId="13" fillId="9" borderId="23" applyNumberFormat="0" applyAlignment="0" applyProtection="0"/>
    <xf numFmtId="0" fontId="14" fillId="9" borderId="22" applyNumberFormat="0" applyAlignment="0" applyProtection="0"/>
    <xf numFmtId="0" fontId="15" fillId="0" borderId="24" applyNumberFormat="0" applyFill="0" applyAlignment="0" applyProtection="0"/>
    <xf numFmtId="0" fontId="16" fillId="10" borderId="25" applyNumberFormat="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2" fillId="0" borderId="27" applyNumberFormat="0" applyFill="0" applyAlignment="0" applyProtection="0"/>
    <xf numFmtId="0" fontId="19" fillId="12" borderId="0" applyNumberFormat="0" applyBorder="0" applyAlignment="0" applyProtection="0"/>
    <xf numFmtId="0" fontId="19" fillId="16" borderId="0" applyNumberFormat="0" applyBorder="0" applyAlignment="0" applyProtection="0"/>
    <xf numFmtId="0" fontId="19" fillId="20" borderId="0" applyNumberFormat="0" applyBorder="0" applyAlignment="0" applyProtection="0"/>
    <xf numFmtId="0" fontId="19" fillId="24" borderId="0" applyNumberFormat="0" applyBorder="0" applyAlignment="0" applyProtection="0"/>
    <xf numFmtId="0" fontId="19" fillId="28" borderId="0" applyNumberFormat="0" applyBorder="0" applyAlignment="0" applyProtection="0"/>
    <xf numFmtId="0" fontId="19" fillId="32" borderId="0" applyNumberFormat="0" applyBorder="0" applyAlignment="0" applyProtection="0"/>
    <xf numFmtId="43" fontId="1" fillId="0" borderId="0" applyFont="0" applyFill="0" applyBorder="0" applyAlignment="0" applyProtection="0"/>
    <xf numFmtId="44" fontId="1" fillId="0" borderId="0" applyFont="0" applyFill="0" applyBorder="0" applyAlignment="0" applyProtection="0"/>
    <xf numFmtId="169" fontId="1" fillId="0" borderId="0" applyFont="0" applyFill="0" applyBorder="0" applyAlignment="0" applyProtection="0"/>
    <xf numFmtId="0" fontId="3" fillId="0" borderId="0"/>
    <xf numFmtId="170" fontId="1" fillId="0" borderId="0" applyFont="0" applyFill="0" applyBorder="0" applyAlignment="0" applyProtection="0"/>
    <xf numFmtId="43"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1"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1" fillId="0" borderId="0"/>
    <xf numFmtId="0" fontId="1" fillId="0" borderId="0"/>
    <xf numFmtId="0" fontId="1" fillId="0" borderId="0"/>
    <xf numFmtId="44" fontId="3"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43" fontId="3"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21" fillId="0" borderId="0" applyNumberFormat="0" applyFill="0" applyBorder="0" applyAlignment="0" applyProtection="0">
      <alignment vertical="top"/>
      <protection locked="0"/>
    </xf>
    <xf numFmtId="0" fontId="1" fillId="0" borderId="0"/>
    <xf numFmtId="0" fontId="1" fillId="0" borderId="0"/>
    <xf numFmtId="0" fontId="1" fillId="0" borderId="0"/>
    <xf numFmtId="0" fontId="1" fillId="0" borderId="0"/>
    <xf numFmtId="0" fontId="1" fillId="0" borderId="0"/>
    <xf numFmtId="0" fontId="1" fillId="0" borderId="0"/>
    <xf numFmtId="0" fontId="22" fillId="0" borderId="0" applyNumberFormat="0" applyFill="0" applyBorder="0" applyAlignment="0" applyProtection="0"/>
    <xf numFmtId="0" fontId="23" fillId="7"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9" fillId="15"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9" fillId="19"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9" fillId="23"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9" fillId="27"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9" fillId="31"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9" fillId="35" borderId="0" applyNumberFormat="0" applyBorder="0" applyAlignment="0" applyProtection="0"/>
    <xf numFmtId="0" fontId="1" fillId="0" borderId="0"/>
    <xf numFmtId="43" fontId="20" fillId="0" borderId="0" applyFont="0" applyFill="0" applyBorder="0" applyAlignment="0" applyProtection="0"/>
    <xf numFmtId="43" fontId="20"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3"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0" fillId="0" borderId="0" applyFont="0" applyFill="0" applyBorder="0" applyAlignment="0" applyProtection="0"/>
    <xf numFmtId="0" fontId="20" fillId="0" borderId="0"/>
    <xf numFmtId="0" fontId="20" fillId="11" borderId="26" applyNumberFormat="0" applyFont="0" applyAlignment="0" applyProtection="0"/>
    <xf numFmtId="9" fontId="20" fillId="0" borderId="0" applyFont="0" applyFill="0" applyBorder="0" applyAlignment="0" applyProtection="0"/>
    <xf numFmtId="9" fontId="20"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3"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20" fillId="0" borderId="0" applyFont="0" applyFill="0" applyBorder="0" applyAlignment="0" applyProtection="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1" fontId="3" fillId="0" borderId="0" applyFont="0" applyFill="0" applyBorder="0" applyAlignment="0" applyProtection="0"/>
    <xf numFmtId="42" fontId="3" fillId="0" borderId="0" applyFont="0" applyFill="0" applyBorder="0" applyAlignment="0" applyProtection="0"/>
    <xf numFmtId="44" fontId="3"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0" fontId="3" fillId="0" borderId="0"/>
    <xf numFmtId="43" fontId="3"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4" fontId="1"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3"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0"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1" fontId="3" fillId="0" borderId="0" applyFont="0" applyFill="0" applyBorder="0" applyAlignment="0" applyProtection="0"/>
    <xf numFmtId="42" fontId="3" fillId="0" borderId="0" applyFont="0" applyFill="0" applyBorder="0" applyAlignment="0" applyProtection="0"/>
    <xf numFmtId="44" fontId="3" fillId="0" borderId="0" applyFont="0" applyFill="0" applyBorder="0" applyAlignment="0" applyProtection="0"/>
    <xf numFmtId="43" fontId="1"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3"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0" fillId="0" borderId="0" applyFont="0" applyFill="0" applyBorder="0" applyAlignment="0" applyProtection="0"/>
    <xf numFmtId="41" fontId="3" fillId="0" borderId="0" applyFont="0" applyFill="0" applyBorder="0" applyAlignment="0" applyProtection="0"/>
    <xf numFmtId="42" fontId="3" fillId="0" borderId="0" applyFont="0" applyFill="0" applyBorder="0" applyAlignment="0" applyProtection="0"/>
    <xf numFmtId="44"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4"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3"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0" fillId="0" borderId="0" applyFont="0" applyFill="0" applyBorder="0" applyAlignment="0" applyProtection="0"/>
    <xf numFmtId="41" fontId="3" fillId="0" borderId="0" applyFont="0" applyFill="0" applyBorder="0" applyAlignment="0" applyProtection="0"/>
    <xf numFmtId="42" fontId="3" fillId="0" borderId="0" applyFont="0" applyFill="0" applyBorder="0" applyAlignment="0" applyProtection="0"/>
    <xf numFmtId="44" fontId="3"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4" fontId="1"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3"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0"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1" fontId="3" fillId="0" borderId="0" applyFont="0" applyFill="0" applyBorder="0" applyAlignment="0" applyProtection="0"/>
    <xf numFmtId="42" fontId="3" fillId="0" borderId="0" applyFont="0" applyFill="0" applyBorder="0" applyAlignment="0" applyProtection="0"/>
    <xf numFmtId="44" fontId="3" fillId="0" borderId="0" applyFont="0" applyFill="0" applyBorder="0" applyAlignment="0" applyProtection="0"/>
    <xf numFmtId="43" fontId="1"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3"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0" fillId="0" borderId="0" applyFont="0" applyFill="0" applyBorder="0" applyAlignment="0" applyProtection="0"/>
    <xf numFmtId="41" fontId="3" fillId="0" borderId="0" applyFont="0" applyFill="0" applyBorder="0" applyAlignment="0" applyProtection="0"/>
    <xf numFmtId="42" fontId="3" fillId="0" borderId="0" applyFont="0" applyFill="0" applyBorder="0" applyAlignment="0" applyProtection="0"/>
    <xf numFmtId="44"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4"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3"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0" fillId="0" borderId="0" applyFont="0" applyFill="0" applyBorder="0" applyAlignment="0" applyProtection="0"/>
    <xf numFmtId="41" fontId="3" fillId="0" borderId="0" applyFont="0" applyFill="0" applyBorder="0" applyAlignment="0" applyProtection="0"/>
    <xf numFmtId="42" fontId="3" fillId="0" borderId="0" applyFont="0" applyFill="0" applyBorder="0" applyAlignment="0" applyProtection="0"/>
    <xf numFmtId="44" fontId="3"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4" fontId="1"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3"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0"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1" fontId="3" fillId="0" borderId="0" applyFont="0" applyFill="0" applyBorder="0" applyAlignment="0" applyProtection="0"/>
    <xf numFmtId="42" fontId="3" fillId="0" borderId="0" applyFont="0" applyFill="0" applyBorder="0" applyAlignment="0" applyProtection="0"/>
    <xf numFmtId="44" fontId="3" fillId="0" borderId="0" applyFont="0" applyFill="0" applyBorder="0" applyAlignment="0" applyProtection="0"/>
    <xf numFmtId="43" fontId="1"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3"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0" fillId="0" borderId="0" applyFont="0" applyFill="0" applyBorder="0" applyAlignment="0" applyProtection="0"/>
    <xf numFmtId="41" fontId="3" fillId="0" borderId="0" applyFont="0" applyFill="0" applyBorder="0" applyAlignment="0" applyProtection="0"/>
    <xf numFmtId="42" fontId="3" fillId="0" borderId="0" applyFont="0" applyFill="0" applyBorder="0" applyAlignment="0" applyProtection="0"/>
    <xf numFmtId="44" fontId="3" fillId="0" borderId="0" applyFont="0" applyFill="0" applyBorder="0" applyAlignment="0" applyProtection="0"/>
  </cellStyleXfs>
  <cellXfs count="218">
    <xf numFmtId="0" fontId="0" fillId="0" borderId="0" xfId="0"/>
    <xf numFmtId="165" fontId="0" fillId="0" borderId="0" xfId="1" applyNumberFormat="1" applyFont="1" applyBorder="1"/>
    <xf numFmtId="165" fontId="0" fillId="0" borderId="0" xfId="1" applyNumberFormat="1" applyFont="1" applyFill="1" applyBorder="1"/>
    <xf numFmtId="0" fontId="3" fillId="0" borderId="0" xfId="0" applyFont="1" applyAlignment="1">
      <alignment horizontal="left"/>
    </xf>
    <xf numFmtId="41" fontId="0" fillId="0" borderId="0" xfId="1" applyNumberFormat="1" applyFont="1" applyBorder="1"/>
    <xf numFmtId="0" fontId="2" fillId="0" borderId="0" xfId="0" applyFont="1"/>
    <xf numFmtId="0" fontId="0" fillId="0" borderId="0" xfId="1" applyNumberFormat="1" applyFont="1" applyBorder="1"/>
    <xf numFmtId="2" fontId="0" fillId="0" borderId="0" xfId="0" applyNumberFormat="1"/>
    <xf numFmtId="166" fontId="0" fillId="0" borderId="0" xfId="0" applyNumberFormat="1"/>
    <xf numFmtId="41" fontId="0" fillId="0" borderId="0" xfId="1" applyNumberFormat="1" applyFont="1" applyFill="1" applyBorder="1"/>
    <xf numFmtId="2" fontId="3" fillId="0" borderId="0" xfId="0" applyNumberFormat="1" applyFont="1" applyAlignment="1">
      <alignment horizontal="left"/>
    </xf>
    <xf numFmtId="0" fontId="0" fillId="0" borderId="0" xfId="1" applyNumberFormat="1" applyFont="1" applyFill="1" applyBorder="1"/>
    <xf numFmtId="167" fontId="0" fillId="0" borderId="0" xfId="1" applyNumberFormat="1" applyFont="1" applyFill="1" applyBorder="1"/>
    <xf numFmtId="167" fontId="0" fillId="0" borderId="0" xfId="0" applyNumberFormat="1"/>
    <xf numFmtId="0" fontId="4" fillId="0" borderId="0" xfId="0" applyFont="1" applyAlignment="1">
      <alignment horizontal="right"/>
    </xf>
    <xf numFmtId="44" fontId="0" fillId="0" borderId="0" xfId="3" applyFont="1" applyFill="1" applyBorder="1"/>
    <xf numFmtId="41" fontId="0" fillId="0" borderId="0" xfId="1" applyNumberFormat="1" applyFont="1" applyFill="1" applyBorder="1" applyAlignment="1">
      <alignment horizontal="right" vertical="center"/>
    </xf>
    <xf numFmtId="41" fontId="0" fillId="0" borderId="0" xfId="1" applyNumberFormat="1" applyFont="1" applyFill="1" applyBorder="1" applyAlignment="1">
      <alignment vertical="center"/>
    </xf>
    <xf numFmtId="0" fontId="0" fillId="0" borderId="0" xfId="0" applyAlignment="1">
      <alignment horizontal="right" vertical="center"/>
    </xf>
    <xf numFmtId="0" fontId="0" fillId="0" borderId="0" xfId="1" applyNumberFormat="1" applyFont="1" applyFill="1" applyBorder="1" applyAlignment="1">
      <alignment horizontal="right" vertical="center"/>
    </xf>
    <xf numFmtId="9" fontId="0" fillId="0" borderId="0" xfId="1" applyNumberFormat="1" applyFont="1" applyFill="1" applyBorder="1" applyAlignment="1">
      <alignment horizontal="right" vertical="center"/>
    </xf>
    <xf numFmtId="168" fontId="0" fillId="0" borderId="0" xfId="1" applyNumberFormat="1" applyFont="1" applyFill="1" applyBorder="1" applyAlignment="1">
      <alignment vertical="center"/>
    </xf>
    <xf numFmtId="164" fontId="0" fillId="0" borderId="0" xfId="4" applyNumberFormat="1" applyFont="1" applyFill="1" applyBorder="1" applyAlignment="1">
      <alignment horizontal="right" vertical="center"/>
    </xf>
    <xf numFmtId="0" fontId="0" fillId="0" borderId="0" xfId="0" applyAlignment="1">
      <alignment vertical="center"/>
    </xf>
    <xf numFmtId="0" fontId="5" fillId="0" borderId="0" xfId="0" applyFont="1"/>
    <xf numFmtId="0" fontId="0" fillId="0" borderId="0" xfId="0" applyAlignment="1">
      <alignment horizontal="left" vertical="center"/>
    </xf>
    <xf numFmtId="0" fontId="0" fillId="0" borderId="0" xfId="0" applyAlignment="1">
      <alignment horizontal="center" vertical="top" wrapText="1"/>
    </xf>
    <xf numFmtId="0" fontId="0" fillId="0" borderId="0" xfId="0" applyAlignment="1">
      <alignment horizontal="center"/>
    </xf>
    <xf numFmtId="2" fontId="0" fillId="0" borderId="0" xfId="0" applyNumberFormat="1" applyAlignment="1">
      <alignment horizontal="right"/>
    </xf>
    <xf numFmtId="165" fontId="0" fillId="0" borderId="0" xfId="1" applyNumberFormat="1" applyFont="1"/>
    <xf numFmtId="43" fontId="0" fillId="0" borderId="0" xfId="0" applyNumberFormat="1"/>
    <xf numFmtId="164" fontId="0" fillId="0" borderId="0" xfId="2" applyNumberFormat="1" applyFont="1" applyBorder="1"/>
    <xf numFmtId="1" fontId="0" fillId="0" borderId="0" xfId="0" applyNumberFormat="1"/>
    <xf numFmtId="0" fontId="2" fillId="0" borderId="6" xfId="0" applyFont="1" applyBorder="1"/>
    <xf numFmtId="0" fontId="0" fillId="2" borderId="6" xfId="0" applyFill="1" applyBorder="1"/>
    <xf numFmtId="165" fontId="0" fillId="2" borderId="6" xfId="1" applyNumberFormat="1" applyFont="1" applyFill="1" applyBorder="1"/>
    <xf numFmtId="10" fontId="0" fillId="0" borderId="0" xfId="4" applyNumberFormat="1" applyFont="1" applyBorder="1"/>
    <xf numFmtId="0" fontId="0" fillId="0" borderId="6" xfId="0" applyBorder="1"/>
    <xf numFmtId="0" fontId="0" fillId="4" borderId="0" xfId="0" applyFill="1"/>
    <xf numFmtId="0" fontId="2" fillId="4" borderId="0" xfId="0" applyFont="1" applyFill="1" applyAlignment="1">
      <alignment horizontal="left"/>
    </xf>
    <xf numFmtId="0" fontId="0" fillId="4" borderId="10" xfId="0" applyFill="1" applyBorder="1"/>
    <xf numFmtId="0" fontId="0" fillId="4" borderId="0" xfId="0" applyFill="1" applyAlignment="1">
      <alignment vertical="center" wrapText="1"/>
    </xf>
    <xf numFmtId="0" fontId="0" fillId="4" borderId="0" xfId="0" applyFill="1" applyAlignment="1">
      <alignment vertical="center"/>
    </xf>
    <xf numFmtId="0" fontId="0" fillId="4" borderId="0" xfId="0" applyFill="1" applyAlignment="1">
      <alignment horizontal="left" vertical="center" wrapText="1"/>
    </xf>
    <xf numFmtId="0" fontId="2" fillId="4" borderId="0" xfId="0" applyFont="1" applyFill="1" applyAlignment="1">
      <alignment horizontal="left" vertical="center" wrapText="1"/>
    </xf>
    <xf numFmtId="0" fontId="6" fillId="4" borderId="0" xfId="7" applyFill="1" applyAlignment="1">
      <alignment horizontal="left" vertical="center" wrapText="1"/>
    </xf>
    <xf numFmtId="0" fontId="6" fillId="4" borderId="0" xfId="7" applyFill="1"/>
    <xf numFmtId="0" fontId="2" fillId="4" borderId="0" xfId="0" applyFont="1" applyFill="1"/>
    <xf numFmtId="167" fontId="0" fillId="0" borderId="6" xfId="0" applyNumberFormat="1" applyBorder="1"/>
    <xf numFmtId="14" fontId="0" fillId="0" borderId="6" xfId="0" applyNumberFormat="1" applyBorder="1"/>
    <xf numFmtId="41" fontId="0" fillId="0" borderId="0" xfId="304" applyNumberFormat="1" applyFont="1" applyFill="1" applyBorder="1"/>
    <xf numFmtId="44" fontId="0" fillId="0" borderId="0" xfId="0" applyNumberFormat="1"/>
    <xf numFmtId="165" fontId="0" fillId="0" borderId="0" xfId="0" applyNumberFormat="1"/>
    <xf numFmtId="171" fontId="0" fillId="0" borderId="0" xfId="29" applyNumberFormat="1" applyFont="1" applyBorder="1"/>
    <xf numFmtId="0" fontId="0" fillId="0" borderId="6" xfId="0" applyBorder="1" applyAlignment="1">
      <alignment horizontal="right"/>
    </xf>
    <xf numFmtId="44" fontId="0" fillId="0" borderId="6" xfId="3" applyFont="1" applyFill="1" applyBorder="1"/>
    <xf numFmtId="0" fontId="3" fillId="0" borderId="6" xfId="0" applyFont="1" applyBorder="1" applyAlignment="1">
      <alignment horizontal="right"/>
    </xf>
    <xf numFmtId="44" fontId="0" fillId="0" borderId="6" xfId="3" applyFont="1" applyBorder="1"/>
    <xf numFmtId="0" fontId="2" fillId="0" borderId="6" xfId="0" applyFont="1" applyBorder="1" applyAlignment="1">
      <alignment horizontal="left" vertical="center"/>
    </xf>
    <xf numFmtId="0" fontId="2" fillId="0" borderId="6" xfId="0" applyFont="1" applyBorder="1" applyAlignment="1">
      <alignment horizontal="left" vertical="center" wrapText="1"/>
    </xf>
    <xf numFmtId="44" fontId="0" fillId="0" borderId="6" xfId="3" applyFont="1" applyBorder="1" applyAlignment="1">
      <alignment horizontal="right"/>
    </xf>
    <xf numFmtId="43" fontId="0" fillId="0" borderId="6" xfId="0" applyNumberFormat="1" applyBorder="1"/>
    <xf numFmtId="0" fontId="0" fillId="2" borderId="0" xfId="0" applyFill="1"/>
    <xf numFmtId="165" fontId="0" fillId="2" borderId="0" xfId="0" applyNumberFormat="1" applyFill="1"/>
    <xf numFmtId="0" fontId="2" fillId="2" borderId="0" xfId="0" applyFont="1" applyFill="1"/>
    <xf numFmtId="14" fontId="0" fillId="2" borderId="6" xfId="0" applyNumberFormat="1" applyFill="1" applyBorder="1"/>
    <xf numFmtId="165" fontId="0" fillId="2" borderId="6" xfId="0" applyNumberFormat="1" applyFill="1" applyBorder="1"/>
    <xf numFmtId="0" fontId="0" fillId="36" borderId="0" xfId="0" applyFill="1"/>
    <xf numFmtId="0" fontId="2" fillId="36" borderId="0" xfId="0" applyFont="1" applyFill="1"/>
    <xf numFmtId="2" fontId="0" fillId="2" borderId="6" xfId="0" applyNumberFormat="1" applyFill="1" applyBorder="1"/>
    <xf numFmtId="165" fontId="0" fillId="0" borderId="11" xfId="1" applyNumberFormat="1" applyFont="1" applyBorder="1"/>
    <xf numFmtId="165" fontId="0" fillId="0" borderId="13" xfId="1" applyNumberFormat="1" applyFont="1" applyBorder="1"/>
    <xf numFmtId="165" fontId="0" fillId="0" borderId="18" xfId="1" applyNumberFormat="1" applyFont="1" applyBorder="1"/>
    <xf numFmtId="165" fontId="0" fillId="0" borderId="17" xfId="1" applyNumberFormat="1" applyFont="1" applyFill="1" applyBorder="1"/>
    <xf numFmtId="165" fontId="0" fillId="0" borderId="16" xfId="1" applyNumberFormat="1" applyFont="1" applyFill="1" applyBorder="1"/>
    <xf numFmtId="165" fontId="0" fillId="0" borderId="6" xfId="1" applyNumberFormat="1" applyFont="1" applyBorder="1"/>
    <xf numFmtId="164" fontId="0" fillId="0" borderId="13" xfId="2" applyNumberFormat="1" applyFont="1" applyBorder="1"/>
    <xf numFmtId="164" fontId="0" fillId="0" borderId="18" xfId="2" applyNumberFormat="1" applyFont="1" applyBorder="1"/>
    <xf numFmtId="164" fontId="0" fillId="0" borderId="14" xfId="2" applyNumberFormat="1" applyFont="1" applyBorder="1"/>
    <xf numFmtId="165" fontId="0" fillId="0" borderId="6" xfId="1" applyNumberFormat="1" applyFont="1" applyFill="1" applyBorder="1"/>
    <xf numFmtId="164" fontId="0" fillId="0" borderId="11" xfId="2" applyNumberFormat="1" applyFont="1" applyBorder="1"/>
    <xf numFmtId="164" fontId="0" fillId="0" borderId="15" xfId="2" applyNumberFormat="1" applyFont="1" applyBorder="1"/>
    <xf numFmtId="172" fontId="0" fillId="0" borderId="14" xfId="3" applyNumberFormat="1" applyFont="1" applyBorder="1"/>
    <xf numFmtId="172" fontId="0" fillId="0" borderId="6" xfId="3" applyNumberFormat="1" applyFont="1" applyBorder="1"/>
    <xf numFmtId="165" fontId="0" fillId="0" borderId="0" xfId="304" applyNumberFormat="1" applyFont="1" applyFill="1" applyBorder="1"/>
    <xf numFmtId="164" fontId="0" fillId="0" borderId="16" xfId="2" applyNumberFormat="1" applyFont="1" applyBorder="1"/>
    <xf numFmtId="165" fontId="0" fillId="0" borderId="14" xfId="1" applyNumberFormat="1" applyFont="1" applyFill="1" applyBorder="1"/>
    <xf numFmtId="165" fontId="0" fillId="0" borderId="12" xfId="1" applyNumberFormat="1" applyFont="1" applyBorder="1"/>
    <xf numFmtId="165" fontId="0" fillId="0" borderId="14" xfId="1" applyNumberFormat="1" applyFont="1" applyBorder="1"/>
    <xf numFmtId="165" fontId="0" fillId="0" borderId="15" xfId="1" applyNumberFormat="1" applyFont="1" applyBorder="1"/>
    <xf numFmtId="0" fontId="0" fillId="0" borderId="2" xfId="0" applyBorder="1"/>
    <xf numFmtId="0" fontId="0" fillId="0" borderId="3" xfId="0" applyBorder="1"/>
    <xf numFmtId="0" fontId="28" fillId="0" borderId="0" xfId="0" applyFont="1"/>
    <xf numFmtId="0" fontId="0" fillId="0" borderId="1" xfId="0" applyBorder="1"/>
    <xf numFmtId="0" fontId="28" fillId="0" borderId="0" xfId="0" applyFont="1" applyAlignment="1">
      <alignment horizontal="left"/>
    </xf>
    <xf numFmtId="0" fontId="0" fillId="0" borderId="5" xfId="0" applyBorder="1"/>
    <xf numFmtId="0" fontId="0" fillId="0" borderId="4" xfId="0" applyBorder="1"/>
    <xf numFmtId="3" fontId="0" fillId="0" borderId="11" xfId="0" applyNumberFormat="1" applyBorder="1"/>
    <xf numFmtId="3" fontId="0" fillId="0" borderId="12" xfId="0" applyNumberFormat="1" applyBorder="1"/>
    <xf numFmtId="3" fontId="0" fillId="0" borderId="13" xfId="0" applyNumberFormat="1" applyBorder="1"/>
    <xf numFmtId="3" fontId="0" fillId="0" borderId="0" xfId="0" applyNumberFormat="1"/>
    <xf numFmtId="172" fontId="0" fillId="0" borderId="15" xfId="0" applyNumberFormat="1" applyBorder="1"/>
    <xf numFmtId="3" fontId="0" fillId="0" borderId="14" xfId="0" applyNumberFormat="1" applyBorder="1"/>
    <xf numFmtId="3" fontId="0" fillId="0" borderId="6" xfId="0" applyNumberFormat="1" applyBorder="1"/>
    <xf numFmtId="3" fontId="0" fillId="0" borderId="15" xfId="0" applyNumberFormat="1" applyBorder="1"/>
    <xf numFmtId="3" fontId="0" fillId="0" borderId="16" xfId="0" applyNumberFormat="1" applyBorder="1"/>
    <xf numFmtId="3" fontId="0" fillId="0" borderId="17" xfId="0" applyNumberFormat="1" applyBorder="1"/>
    <xf numFmtId="3" fontId="0" fillId="0" borderId="18" xfId="0" applyNumberFormat="1" applyBorder="1"/>
    <xf numFmtId="0" fontId="25" fillId="0" borderId="2" xfId="0" applyFont="1" applyBorder="1"/>
    <xf numFmtId="0" fontId="29" fillId="0" borderId="2" xfId="0" applyFont="1" applyBorder="1"/>
    <xf numFmtId="0" fontId="29" fillId="0" borderId="1" xfId="0" applyFont="1" applyBorder="1"/>
    <xf numFmtId="0" fontId="29" fillId="0" borderId="0" xfId="0" applyFont="1" applyAlignment="1">
      <alignment horizontal="left"/>
    </xf>
    <xf numFmtId="0" fontId="28" fillId="0" borderId="2" xfId="0" applyFont="1" applyBorder="1" applyAlignment="1">
      <alignment horizontal="left"/>
    </xf>
    <xf numFmtId="0" fontId="28" fillId="0" borderId="3" xfId="0" applyFont="1" applyBorder="1" applyAlignment="1">
      <alignment horizontal="left"/>
    </xf>
    <xf numFmtId="41" fontId="0" fillId="0" borderId="0" xfId="304" applyNumberFormat="1" applyFont="1" applyBorder="1"/>
    <xf numFmtId="172" fontId="0" fillId="0" borderId="14" xfId="3" applyNumberFormat="1" applyFont="1" applyFill="1" applyBorder="1"/>
    <xf numFmtId="172" fontId="0" fillId="0" borderId="6" xfId="3" applyNumberFormat="1" applyFont="1" applyFill="1" applyBorder="1"/>
    <xf numFmtId="172" fontId="0" fillId="0" borderId="16" xfId="3" applyNumberFormat="1" applyFont="1" applyFill="1" applyBorder="1"/>
    <xf numFmtId="172" fontId="0" fillId="0" borderId="17" xfId="3" applyNumberFormat="1" applyFont="1" applyFill="1" applyBorder="1"/>
    <xf numFmtId="172" fontId="0" fillId="0" borderId="18" xfId="0" applyNumberFormat="1" applyBorder="1"/>
    <xf numFmtId="0" fontId="0" fillId="0" borderId="33" xfId="0" applyBorder="1"/>
    <xf numFmtId="43" fontId="0" fillId="0" borderId="33" xfId="0" applyNumberFormat="1" applyBorder="1"/>
    <xf numFmtId="43" fontId="0" fillId="0" borderId="34" xfId="0" applyNumberFormat="1" applyBorder="1"/>
    <xf numFmtId="43" fontId="0" fillId="0" borderId="32" xfId="0" applyNumberFormat="1" applyBorder="1"/>
    <xf numFmtId="172" fontId="0" fillId="0" borderId="35" xfId="3" applyNumberFormat="1" applyFont="1" applyBorder="1"/>
    <xf numFmtId="172" fontId="0" fillId="0" borderId="31" xfId="3" applyNumberFormat="1" applyFont="1" applyBorder="1"/>
    <xf numFmtId="172" fontId="0" fillId="0" borderId="36" xfId="0" applyNumberFormat="1" applyBorder="1"/>
    <xf numFmtId="9" fontId="0" fillId="0" borderId="30" xfId="4" applyFont="1" applyBorder="1"/>
    <xf numFmtId="9" fontId="0" fillId="0" borderId="28" xfId="4" applyFont="1" applyBorder="1"/>
    <xf numFmtId="0" fontId="29" fillId="0" borderId="29" xfId="0" applyFont="1" applyBorder="1" applyAlignment="1">
      <alignment horizontal="right"/>
    </xf>
    <xf numFmtId="172" fontId="0" fillId="0" borderId="0" xfId="3" applyNumberFormat="1" applyFont="1" applyFill="1" applyBorder="1"/>
    <xf numFmtId="172" fontId="0" fillId="0" borderId="0" xfId="0" applyNumberFormat="1"/>
    <xf numFmtId="165" fontId="0" fillId="0" borderId="0" xfId="304" applyNumberFormat="1" applyFont="1" applyBorder="1"/>
    <xf numFmtId="0" fontId="2" fillId="37" borderId="0" xfId="0" applyFont="1" applyFill="1"/>
    <xf numFmtId="0" fontId="0" fillId="37" borderId="0" xfId="0" applyFill="1"/>
    <xf numFmtId="0" fontId="0" fillId="38" borderId="0" xfId="0" applyFill="1"/>
    <xf numFmtId="0" fontId="0" fillId="3" borderId="0" xfId="0" applyFill="1"/>
    <xf numFmtId="0" fontId="2" fillId="3" borderId="0" xfId="0" applyFont="1" applyFill="1"/>
    <xf numFmtId="0" fontId="2" fillId="38" borderId="0" xfId="0" applyFont="1" applyFill="1"/>
    <xf numFmtId="165" fontId="0" fillId="0" borderId="0" xfId="1" applyNumberFormat="1" applyFont="1" applyFill="1"/>
    <xf numFmtId="0" fontId="29" fillId="0" borderId="30" xfId="0" applyFont="1" applyBorder="1" applyAlignment="1">
      <alignment horizontal="left" wrapText="1"/>
    </xf>
    <xf numFmtId="0" fontId="29" fillId="0" borderId="28" xfId="0" applyFont="1" applyBorder="1" applyAlignment="1">
      <alignment horizontal="left" wrapText="1"/>
    </xf>
    <xf numFmtId="0" fontId="29" fillId="0" borderId="29" xfId="0" applyFont="1" applyBorder="1" applyAlignment="1">
      <alignment horizontal="left" wrapText="1"/>
    </xf>
    <xf numFmtId="0" fontId="29" fillId="0" borderId="0" xfId="0" applyFont="1" applyAlignment="1">
      <alignment horizontal="left" wrapText="1"/>
    </xf>
    <xf numFmtId="0" fontId="0" fillId="0" borderId="32" xfId="0" applyBorder="1" applyAlignment="1">
      <alignment wrapText="1"/>
    </xf>
    <xf numFmtId="0" fontId="30" fillId="0" borderId="0" xfId="0" applyFont="1"/>
    <xf numFmtId="0" fontId="2" fillId="39" borderId="0" xfId="0" applyFont="1" applyFill="1"/>
    <xf numFmtId="0" fontId="0" fillId="39" borderId="0" xfId="0" applyFill="1"/>
    <xf numFmtId="4" fontId="0" fillId="0" borderId="0" xfId="0" applyNumberFormat="1"/>
    <xf numFmtId="173" fontId="0" fillId="0" borderId="0" xfId="0" applyNumberFormat="1"/>
    <xf numFmtId="0" fontId="0" fillId="0" borderId="0" xfId="0" applyAlignment="1">
      <alignment horizontal="left" vertical="top"/>
    </xf>
    <xf numFmtId="0" fontId="0" fillId="4" borderId="0" xfId="0" applyFill="1" applyAlignment="1">
      <alignment horizontal="left" vertical="top"/>
    </xf>
    <xf numFmtId="0" fontId="24" fillId="4" borderId="0" xfId="0" applyFont="1" applyFill="1" applyAlignment="1">
      <alignment horizontal="left" vertical="top" wrapText="1"/>
    </xf>
    <xf numFmtId="0" fontId="2" fillId="4" borderId="0" xfId="0" applyFont="1" applyFill="1" applyAlignment="1">
      <alignment horizontal="left" vertical="top"/>
    </xf>
    <xf numFmtId="0" fontId="6" fillId="4" borderId="0" xfId="7" applyNumberFormat="1" applyFill="1" applyBorder="1" applyAlignment="1">
      <alignment horizontal="left" vertical="top"/>
    </xf>
    <xf numFmtId="0" fontId="0" fillId="0" borderId="12" xfId="0" applyBorder="1" applyAlignment="1">
      <alignment wrapText="1"/>
    </xf>
    <xf numFmtId="0" fontId="0" fillId="0" borderId="13" xfId="0" applyBorder="1" applyAlignment="1">
      <alignment wrapText="1"/>
    </xf>
    <xf numFmtId="0" fontId="29" fillId="0" borderId="6" xfId="0" applyFont="1" applyBorder="1" applyAlignment="1">
      <alignment horizontal="right"/>
    </xf>
    <xf numFmtId="44" fontId="29" fillId="0" borderId="6" xfId="3" applyFont="1" applyBorder="1" applyAlignment="1">
      <alignment horizontal="right"/>
    </xf>
    <xf numFmtId="44" fontId="29" fillId="0" borderId="6" xfId="3" applyFont="1" applyBorder="1" applyAlignment="1">
      <alignment horizontal="left"/>
    </xf>
    <xf numFmtId="0" fontId="17" fillId="0" borderId="0" xfId="0" applyFont="1"/>
    <xf numFmtId="49" fontId="2" fillId="0" borderId="0" xfId="0" applyNumberFormat="1" applyFont="1"/>
    <xf numFmtId="49" fontId="0" fillId="0" borderId="0" xfId="0" applyNumberFormat="1"/>
    <xf numFmtId="49" fontId="0" fillId="0" borderId="0" xfId="1" applyNumberFormat="1" applyFont="1" applyFill="1" applyBorder="1"/>
    <xf numFmtId="49" fontId="0" fillId="0" borderId="0" xfId="0" applyNumberFormat="1" applyAlignment="1">
      <alignment vertical="center"/>
    </xf>
    <xf numFmtId="0" fontId="0" fillId="2" borderId="6" xfId="0" applyFill="1" applyBorder="1" applyAlignment="1">
      <alignment vertical="center" wrapText="1"/>
    </xf>
    <xf numFmtId="0" fontId="0" fillId="2" borderId="0" xfId="0" applyFill="1" applyAlignment="1">
      <alignment vertical="center"/>
    </xf>
    <xf numFmtId="0" fontId="0" fillId="36" borderId="6" xfId="0" applyFill="1" applyBorder="1" applyAlignment="1">
      <alignment horizontal="center" vertical="center" wrapText="1"/>
    </xf>
    <xf numFmtId="14" fontId="0" fillId="36" borderId="6" xfId="0" applyNumberFormat="1" applyFill="1" applyBorder="1" applyAlignment="1">
      <alignment horizontal="center" vertical="center"/>
    </xf>
    <xf numFmtId="0" fontId="0" fillId="36" borderId="6" xfId="0" applyFill="1" applyBorder="1" applyAlignment="1">
      <alignment horizontal="center" vertical="center"/>
    </xf>
    <xf numFmtId="0" fontId="0" fillId="0" borderId="11" xfId="0" applyBorder="1" applyAlignment="1">
      <alignment wrapText="1"/>
    </xf>
    <xf numFmtId="0" fontId="0" fillId="0" borderId="14" xfId="0" applyBorder="1" applyAlignment="1">
      <alignment horizontal="center" wrapText="1"/>
    </xf>
    <xf numFmtId="0" fontId="0" fillId="0" borderId="6" xfId="0" applyBorder="1" applyAlignment="1">
      <alignment horizontal="center" wrapText="1"/>
    </xf>
    <xf numFmtId="0" fontId="0" fillId="0" borderId="15" xfId="0" applyBorder="1" applyAlignment="1">
      <alignment horizontal="center" wrapText="1"/>
    </xf>
    <xf numFmtId="2" fontId="0" fillId="0" borderId="6" xfId="0" applyNumberFormat="1" applyBorder="1" applyAlignment="1">
      <alignment horizontal="center" wrapText="1"/>
    </xf>
    <xf numFmtId="2" fontId="0" fillId="0" borderId="15" xfId="0" applyNumberFormat="1" applyBorder="1" applyAlignment="1">
      <alignment horizontal="center" wrapText="1"/>
    </xf>
    <xf numFmtId="0" fontId="0" fillId="0" borderId="16" xfId="0" applyBorder="1" applyAlignment="1">
      <alignment horizontal="center" vertical="top" wrapText="1"/>
    </xf>
    <xf numFmtId="0" fontId="0" fillId="0" borderId="17" xfId="0" applyBorder="1" applyAlignment="1">
      <alignment horizontal="center" wrapText="1"/>
    </xf>
    <xf numFmtId="0" fontId="0" fillId="0" borderId="18" xfId="0" applyBorder="1" applyAlignment="1">
      <alignment horizontal="center" wrapText="1"/>
    </xf>
    <xf numFmtId="166" fontId="0" fillId="0" borderId="6" xfId="3" applyNumberFormat="1" applyFont="1" applyBorder="1" applyAlignment="1">
      <alignment horizontal="center" wrapText="1"/>
    </xf>
    <xf numFmtId="166" fontId="0" fillId="0" borderId="15" xfId="3" applyNumberFormat="1" applyFont="1" applyBorder="1" applyAlignment="1">
      <alignment horizontal="center" wrapText="1"/>
    </xf>
    <xf numFmtId="49" fontId="2" fillId="0" borderId="0" xfId="0" applyNumberFormat="1" applyFont="1" applyAlignment="1">
      <alignment horizontal="center"/>
    </xf>
    <xf numFmtId="174" fontId="0" fillId="0" borderId="11" xfId="1" applyNumberFormat="1" applyFont="1" applyBorder="1"/>
    <xf numFmtId="174" fontId="0" fillId="0" borderId="12" xfId="1" applyNumberFormat="1" applyFont="1" applyBorder="1"/>
    <xf numFmtId="174" fontId="0" fillId="0" borderId="13" xfId="1" applyNumberFormat="1" applyFont="1" applyBorder="1"/>
    <xf numFmtId="174" fontId="0" fillId="0" borderId="14" xfId="1" applyNumberFormat="1" applyFont="1" applyBorder="1"/>
    <xf numFmtId="174" fontId="0" fillId="0" borderId="6" xfId="1" applyNumberFormat="1" applyFont="1" applyBorder="1"/>
    <xf numFmtId="174" fontId="0" fillId="0" borderId="15" xfId="1" applyNumberFormat="1" applyFont="1" applyBorder="1"/>
    <xf numFmtId="174" fontId="0" fillId="0" borderId="16" xfId="1" applyNumberFormat="1" applyFont="1" applyBorder="1"/>
    <xf numFmtId="174" fontId="0" fillId="0" borderId="17" xfId="1" applyNumberFormat="1" applyFont="1" applyBorder="1"/>
    <xf numFmtId="174" fontId="0" fillId="0" borderId="18" xfId="1" applyNumberFormat="1" applyFont="1" applyBorder="1"/>
    <xf numFmtId="175" fontId="0" fillId="0" borderId="0" xfId="0" applyNumberFormat="1"/>
    <xf numFmtId="0" fontId="34" fillId="0" borderId="6" xfId="0" applyFont="1" applyBorder="1" applyAlignment="1">
      <alignment horizontal="center" vertical="top"/>
    </xf>
    <xf numFmtId="0" fontId="0" fillId="0" borderId="0" xfId="0" applyAlignment="1"/>
    <xf numFmtId="0" fontId="0" fillId="4" borderId="0" xfId="0" applyFill="1" applyAlignment="1">
      <alignment horizontal="left"/>
    </xf>
    <xf numFmtId="174" fontId="0" fillId="0" borderId="0" xfId="1" applyNumberFormat="1" applyFont="1" applyFill="1" applyBorder="1"/>
    <xf numFmtId="0" fontId="0" fillId="0" borderId="42" xfId="0" applyBorder="1" applyAlignment="1">
      <alignment wrapText="1"/>
    </xf>
    <xf numFmtId="0" fontId="0" fillId="0" borderId="43" xfId="0" applyBorder="1" applyAlignment="1">
      <alignment wrapText="1"/>
    </xf>
    <xf numFmtId="0" fontId="0" fillId="0" borderId="44" xfId="0" applyBorder="1" applyAlignment="1">
      <alignment wrapText="1"/>
    </xf>
    <xf numFmtId="0" fontId="0" fillId="4" borderId="0" xfId="0" applyFill="1" applyAlignment="1">
      <alignment horizontal="left" vertical="top" wrapText="1"/>
    </xf>
    <xf numFmtId="0" fontId="0" fillId="4" borderId="11" xfId="0" applyFill="1" applyBorder="1" applyAlignment="1">
      <alignment horizontal="left" vertical="top"/>
    </xf>
    <xf numFmtId="0" fontId="0" fillId="4" borderId="12" xfId="0" applyFill="1" applyBorder="1" applyAlignment="1">
      <alignment horizontal="left" vertical="top"/>
    </xf>
    <xf numFmtId="0" fontId="0" fillId="4" borderId="13" xfId="0" applyFill="1" applyBorder="1" applyAlignment="1">
      <alignment horizontal="left" vertical="top"/>
    </xf>
    <xf numFmtId="0" fontId="0" fillId="4" borderId="14" xfId="0" applyFill="1" applyBorder="1" applyAlignment="1">
      <alignment horizontal="left" vertical="top" wrapText="1"/>
    </xf>
    <xf numFmtId="0" fontId="0" fillId="4" borderId="6" xfId="0" applyFill="1" applyBorder="1" applyAlignment="1">
      <alignment horizontal="left" vertical="top" wrapText="1"/>
    </xf>
    <xf numFmtId="0" fontId="0" fillId="4" borderId="15" xfId="0" applyFill="1" applyBorder="1" applyAlignment="1">
      <alignment horizontal="left" vertical="top" wrapText="1"/>
    </xf>
    <xf numFmtId="0" fontId="0" fillId="4" borderId="39" xfId="0" applyFill="1" applyBorder="1" applyAlignment="1">
      <alignment horizontal="left" vertical="top" wrapText="1"/>
    </xf>
    <xf numFmtId="0" fontId="0" fillId="4" borderId="40" xfId="0" applyFill="1" applyBorder="1" applyAlignment="1">
      <alignment horizontal="left" vertical="top" wrapText="1"/>
    </xf>
    <xf numFmtId="0" fontId="0" fillId="4" borderId="41" xfId="0" applyFill="1" applyBorder="1" applyAlignment="1">
      <alignment horizontal="left" vertical="top" wrapText="1"/>
    </xf>
    <xf numFmtId="0" fontId="0" fillId="4" borderId="35" xfId="0" applyFill="1" applyBorder="1" applyAlignment="1">
      <alignment horizontal="left" vertical="top" wrapText="1"/>
    </xf>
    <xf numFmtId="0" fontId="0" fillId="4" borderId="31" xfId="0" applyFill="1" applyBorder="1" applyAlignment="1">
      <alignment horizontal="left" vertical="top" wrapText="1"/>
    </xf>
    <xf numFmtId="0" fontId="0" fillId="4" borderId="36" xfId="0" applyFill="1" applyBorder="1" applyAlignment="1">
      <alignment horizontal="left" vertical="top" wrapText="1"/>
    </xf>
    <xf numFmtId="0" fontId="0" fillId="4" borderId="37" xfId="0" applyFill="1" applyBorder="1" applyAlignment="1">
      <alignment horizontal="left" vertical="top" wrapText="1"/>
    </xf>
    <xf numFmtId="0" fontId="0" fillId="4" borderId="8" xfId="0" applyFill="1" applyBorder="1" applyAlignment="1">
      <alignment horizontal="left" vertical="top" wrapText="1"/>
    </xf>
    <xf numFmtId="0" fontId="0" fillId="4" borderId="38" xfId="0" applyFill="1" applyBorder="1" applyAlignment="1">
      <alignment horizontal="left" vertical="top" wrapText="1"/>
    </xf>
    <xf numFmtId="0" fontId="2" fillId="0" borderId="7" xfId="0" applyFont="1" applyBorder="1" applyAlignment="1">
      <alignment horizontal="center"/>
    </xf>
    <xf numFmtId="0" fontId="2" fillId="0" borderId="9" xfId="0" applyFont="1" applyBorder="1" applyAlignment="1">
      <alignment horizontal="center"/>
    </xf>
    <xf numFmtId="0" fontId="26" fillId="0" borderId="0" xfId="0" applyFont="1" applyAlignment="1">
      <alignment horizontal="left" vertical="top" wrapText="1"/>
    </xf>
  </cellXfs>
  <cellStyles count="533">
    <cellStyle name="20% - Accent1 2" xfId="169" xr:uid="{4502E741-2228-4DC6-9938-FE989BCE8ED8}"/>
    <cellStyle name="20% - Accent2 2" xfId="172" xr:uid="{E56FC616-FCD0-4928-A10F-5DB474EF5941}"/>
    <cellStyle name="20% - Accent3 2" xfId="175" xr:uid="{594DD167-CD29-40F7-92F5-0AC8F8F55CAA}"/>
    <cellStyle name="20% - Accent4 2" xfId="178" xr:uid="{177237D4-17FE-40EF-8D60-27562646BB01}"/>
    <cellStyle name="20% - Accent5 2" xfId="181" xr:uid="{4F1C09E9-0124-4AC5-9FCC-5572272DE714}"/>
    <cellStyle name="20% - Accent6 2" xfId="184" xr:uid="{6AD3E09D-838F-4BAA-9269-DBA525679AA6}"/>
    <cellStyle name="40% - Accent1 2" xfId="170" xr:uid="{BA815724-A36B-444D-B2EF-32E76B555116}"/>
    <cellStyle name="40% - Accent2 2" xfId="173" xr:uid="{BDAF1BAB-B3C5-4996-A12B-5839CB6CFBD1}"/>
    <cellStyle name="40% - Accent3 2" xfId="176" xr:uid="{C7BC3186-E0AC-4C1E-B91B-3E9D8438D658}"/>
    <cellStyle name="40% - Accent4 2" xfId="179" xr:uid="{C13BB995-1A3D-4243-B0D1-5C3E11424975}"/>
    <cellStyle name="40% - Accent5 2" xfId="182" xr:uid="{1E8F16FA-CA43-41FF-9667-BB2EC156D4D0}"/>
    <cellStyle name="40% - Accent6 2" xfId="185" xr:uid="{87DC3D60-ACC0-42DE-AE05-46719B8570C8}"/>
    <cellStyle name="60% - Accent1 2" xfId="171" xr:uid="{C533C74E-D805-4915-9E7D-58080CB9035D}"/>
    <cellStyle name="60% - Accent2 2" xfId="174" xr:uid="{11C9C242-851F-48BE-8BA6-63ACA7EBC35B}"/>
    <cellStyle name="60% - Accent3 2" xfId="177" xr:uid="{FEC83DA6-880F-4750-A4F3-5436D0F3384E}"/>
    <cellStyle name="60% - Accent4 2" xfId="180" xr:uid="{B6B4715E-89CC-4B7C-AE02-524458373485}"/>
    <cellStyle name="60% - Accent5 2" xfId="183" xr:uid="{8B6102C9-335C-402E-BFAB-8C055B305709}"/>
    <cellStyle name="60% - Accent6 2" xfId="186" xr:uid="{1DE1629D-197C-4E45-B35D-73FEC230BC81}"/>
    <cellStyle name="Accent1" xfId="22" builtinId="29" customBuiltin="1"/>
    <cellStyle name="Accent2" xfId="23" builtinId="33" customBuiltin="1"/>
    <cellStyle name="Accent3" xfId="24" builtinId="37" customBuiltin="1"/>
    <cellStyle name="Accent4" xfId="25" builtinId="41" customBuiltin="1"/>
    <cellStyle name="Accent5" xfId="26" builtinId="45" customBuiltin="1"/>
    <cellStyle name="Accent6" xfId="27" builtinId="49" customBuiltin="1"/>
    <cellStyle name="Bad" xfId="13" builtinId="27" customBuiltin="1"/>
    <cellStyle name="Calculation" xfId="16" builtinId="22" customBuiltin="1"/>
    <cellStyle name="Check Cell" xfId="18" builtinId="23" customBuiltin="1"/>
    <cellStyle name="Comma" xfId="1" builtinId="3"/>
    <cellStyle name="Comma [0] 2" xfId="257" xr:uid="{9406FDF0-54BD-4563-BDFF-9615336B5AF9}"/>
    <cellStyle name="Comma [0] 2 2" xfId="296" xr:uid="{CF9186E5-4AC2-4FE2-B31B-ADA5076A7757}"/>
    <cellStyle name="Comma [0] 2 2 2" xfId="397" xr:uid="{F0C5C531-8F7F-4270-B99E-B242F338FE94}"/>
    <cellStyle name="Comma [0] 2 2 3" xfId="498" xr:uid="{CB485D26-8621-4A85-880A-FF733E0AFA26}"/>
    <cellStyle name="Comma [0] 2 3" xfId="359" xr:uid="{2C8E4328-65C3-4D88-9616-34E8FF733464}"/>
    <cellStyle name="Comma [0] 2 4" xfId="460" xr:uid="{1674EA75-55B1-42EE-84D3-BA72B9C77535}"/>
    <cellStyle name="Comma [0] 3" xfId="328" xr:uid="{3EE34450-68FE-48E2-A56D-0B9489D7CF5B}"/>
    <cellStyle name="Comma [0] 3 2" xfId="429" xr:uid="{8FD105F2-CED6-4339-8344-4F8D99A412A9}"/>
    <cellStyle name="Comma [0] 3 3" xfId="530" xr:uid="{30E3B971-E8A9-4060-B453-6847FD22DF1B}"/>
    <cellStyle name="Comma 10" xfId="271" xr:uid="{68FD5E4A-E34E-4DA1-A7F3-588BC55B1D78}"/>
    <cellStyle name="Comma 10 2" xfId="372" xr:uid="{05EA5EDE-DCB9-41D3-87F0-46ACCE53F26F}"/>
    <cellStyle name="Comma 10 3" xfId="473" xr:uid="{DAEE204F-292C-4213-A56C-1AF0B02C04EA}"/>
    <cellStyle name="Comma 11" xfId="299" xr:uid="{97C8A31F-D998-4910-A86F-34F2F3C68FD1}"/>
    <cellStyle name="Comma 11 2" xfId="400" xr:uid="{9385EEAC-A462-402B-9214-A0CC4497E3EA}"/>
    <cellStyle name="Comma 11 3" xfId="501" xr:uid="{56A7CDA5-3C70-4B3B-A97D-093403090A1F}"/>
    <cellStyle name="Comma 12" xfId="304" xr:uid="{BB0AC660-7E81-4FED-BD10-4239990A0FF1}"/>
    <cellStyle name="Comma 12 2" xfId="405" xr:uid="{47F58986-2CFF-4BE4-9FD6-63FDBE0CB51B}"/>
    <cellStyle name="Comma 12 3" xfId="506" xr:uid="{7AB56AB8-760E-45FB-B821-9C3E0131036A}"/>
    <cellStyle name="Comma 13" xfId="28" xr:uid="{25FE5008-1163-41E7-A086-CB2D6D8EA1F8}"/>
    <cellStyle name="Comma 14" xfId="331" xr:uid="{EA121705-A05D-4062-9E9F-8111720267A2}"/>
    <cellStyle name="Comma 15" xfId="333" xr:uid="{C90BD08B-5C51-4F12-A105-B5F821F73A14}"/>
    <cellStyle name="Comma 16" xfId="432" xr:uid="{53B400A8-020A-4134-974F-0DF682D45753}"/>
    <cellStyle name="Comma 17" xfId="434" xr:uid="{F055D579-8948-4EDB-A329-5FFFB194AC4F}"/>
    <cellStyle name="Comma 2" xfId="32" xr:uid="{75DB2C6A-D066-481A-AFBB-1DAF83021B8D}"/>
    <cellStyle name="Comma 2 2" xfId="190" xr:uid="{937AA744-8618-42A1-8653-251A81C2B46B}"/>
    <cellStyle name="Comma 2 2 10" xfId="441" xr:uid="{A413D1FD-BE78-446F-B821-9F603A7C2480}"/>
    <cellStyle name="Comma 2 2 2" xfId="191" xr:uid="{822A182F-E539-47C8-B265-94D76DAD5293}"/>
    <cellStyle name="Comma 2 2 2 2" xfId="276" xr:uid="{827175A4-6AE6-43E8-AE22-1AAB4B08E906}"/>
    <cellStyle name="Comma 2 2 2 2 2" xfId="377" xr:uid="{1044E5F8-FA81-46C0-BA34-DA35923BFEA9}"/>
    <cellStyle name="Comma 2 2 2 2 3" xfId="478" xr:uid="{2CF24E5C-9624-4782-9B48-DA42BD44238E}"/>
    <cellStyle name="Comma 2 2 2 3" xfId="310" xr:uid="{117F7C0E-2A76-4866-832D-8875A21D06C1}"/>
    <cellStyle name="Comma 2 2 2 3 2" xfId="411" xr:uid="{3FB3747D-D609-4170-900C-BFB4C534587E}"/>
    <cellStyle name="Comma 2 2 2 3 3" xfId="512" xr:uid="{AC0912FB-9D7E-44F9-B492-18467C37955B}"/>
    <cellStyle name="Comma 2 2 2 4" xfId="341" xr:uid="{3EC4E52A-C34D-4B4F-80BA-01662ADBF30A}"/>
    <cellStyle name="Comma 2 2 2 5" xfId="442" xr:uid="{101EBAEF-37F0-4685-81A5-BBF73BFB354C}"/>
    <cellStyle name="Comma 2 2 3" xfId="192" xr:uid="{B509F9CD-3ABF-4C0F-9C90-4C31D50FF6E0}"/>
    <cellStyle name="Comma 2 2 3 2" xfId="277" xr:uid="{E7C3D79E-FB73-4F9F-BE38-B96A7CCECB46}"/>
    <cellStyle name="Comma 2 2 3 2 2" xfId="378" xr:uid="{0ABB770C-4B88-40DA-B5B0-9B387FFD5B40}"/>
    <cellStyle name="Comma 2 2 3 2 3" xfId="479" xr:uid="{C70239E8-553B-43BB-A9CE-B68DBA9954EF}"/>
    <cellStyle name="Comma 2 2 3 3" xfId="311" xr:uid="{1E1E8ECD-FBCC-409A-AD69-CECD3C6552C2}"/>
    <cellStyle name="Comma 2 2 3 3 2" xfId="412" xr:uid="{E5575586-BD54-4B09-84D9-B2D4E956F1BC}"/>
    <cellStyle name="Comma 2 2 3 3 3" xfId="513" xr:uid="{FAB4C0A7-1566-45A9-9E2B-11F3A6CE79CD}"/>
    <cellStyle name="Comma 2 2 3 4" xfId="342" xr:uid="{080B65B6-F934-416A-BCAE-5DE65613B827}"/>
    <cellStyle name="Comma 2 2 3 5" xfId="443" xr:uid="{06D1C084-CEB1-44A7-83E9-CC8195E9DBFC}"/>
    <cellStyle name="Comma 2 2 4" xfId="193" xr:uid="{C573DDFF-F63C-4587-8EE4-21AD1B264923}"/>
    <cellStyle name="Comma 2 2 4 2" xfId="278" xr:uid="{DC053D64-A27B-4407-BF83-FC187F0B07F1}"/>
    <cellStyle name="Comma 2 2 4 2 2" xfId="379" xr:uid="{6522C32E-4FBF-4A8C-A06A-898224DC0625}"/>
    <cellStyle name="Comma 2 2 4 2 3" xfId="480" xr:uid="{49D785FE-B6C5-4B52-B27E-999E67D6EF6A}"/>
    <cellStyle name="Comma 2 2 4 3" xfId="312" xr:uid="{13C31A83-3858-4106-A4B5-F970468D823D}"/>
    <cellStyle name="Comma 2 2 4 3 2" xfId="413" xr:uid="{EAB70E6F-C5A1-44B6-97A2-DFF8D5611C65}"/>
    <cellStyle name="Comma 2 2 4 3 3" xfId="514" xr:uid="{0DD7C2F5-B38C-42AE-A921-53DED85B9425}"/>
    <cellStyle name="Comma 2 2 4 4" xfId="343" xr:uid="{0D2DE094-E236-48F7-BFE0-3F1705B08E50}"/>
    <cellStyle name="Comma 2 2 4 5" xfId="444" xr:uid="{EB8DA47F-B4A6-4F95-9B80-42EE02BA67F1}"/>
    <cellStyle name="Comma 2 2 5" xfId="194" xr:uid="{508E8A9C-ED55-47AA-A3E2-6B3CCE479ACC}"/>
    <cellStyle name="Comma 2 2 5 2" xfId="279" xr:uid="{8757E002-A50F-4763-AA47-4B6332040229}"/>
    <cellStyle name="Comma 2 2 5 2 2" xfId="380" xr:uid="{71601F0C-47A3-45A3-8960-1773DF47E977}"/>
    <cellStyle name="Comma 2 2 5 2 3" xfId="481" xr:uid="{B3D190C1-B892-4C07-84B9-C61EC0341B3F}"/>
    <cellStyle name="Comma 2 2 5 3" xfId="313" xr:uid="{80FBADEF-4B51-4C15-9FFE-D5770BC2094A}"/>
    <cellStyle name="Comma 2 2 5 3 2" xfId="414" xr:uid="{516B2C10-1A4F-4E23-AB26-77A65FC4540A}"/>
    <cellStyle name="Comma 2 2 5 3 3" xfId="515" xr:uid="{77655C19-56FB-4235-BB65-8935CDEE7CF7}"/>
    <cellStyle name="Comma 2 2 5 4" xfId="344" xr:uid="{6C3E1E59-FCA0-445F-9559-9CDE5237E9F7}"/>
    <cellStyle name="Comma 2 2 5 5" xfId="445" xr:uid="{D9B7EAF2-D6F1-43B9-BC20-3F4F9673F31E}"/>
    <cellStyle name="Comma 2 2 6" xfId="195" xr:uid="{BB1610C7-BC49-4CD4-A159-702F82ACD761}"/>
    <cellStyle name="Comma 2 2 6 2" xfId="280" xr:uid="{EA95FEF7-DE64-4698-8381-5F2A0463259D}"/>
    <cellStyle name="Comma 2 2 6 2 2" xfId="381" xr:uid="{ACEA0BD0-0D5D-4C8A-AF95-A3F4F4489C48}"/>
    <cellStyle name="Comma 2 2 6 2 3" xfId="482" xr:uid="{80C1D8CC-4838-4437-BD40-49ED4776A8B1}"/>
    <cellStyle name="Comma 2 2 6 3" xfId="314" xr:uid="{39C875E9-2F80-4AC7-9DBF-0995F0633E6F}"/>
    <cellStyle name="Comma 2 2 6 3 2" xfId="415" xr:uid="{AF693380-28EC-4629-978E-71119CA879DD}"/>
    <cellStyle name="Comma 2 2 6 3 3" xfId="516" xr:uid="{0ED39B94-9132-4827-8D32-95881A9AFFD7}"/>
    <cellStyle name="Comma 2 2 6 4" xfId="345" xr:uid="{C4E56579-1A7E-4C77-BFDF-2A10EAB9D0DB}"/>
    <cellStyle name="Comma 2 2 6 5" xfId="446" xr:uid="{C3F6C029-CF9E-4AFD-9B4C-69DEB99C4F07}"/>
    <cellStyle name="Comma 2 2 7" xfId="275" xr:uid="{68CEDBDD-6CBE-4B53-B3F3-F652F809624D}"/>
    <cellStyle name="Comma 2 2 7 2" xfId="376" xr:uid="{65C78004-F977-4F3D-8ABB-25036EED7347}"/>
    <cellStyle name="Comma 2 2 7 3" xfId="477" xr:uid="{FBC7E92D-36ED-4B69-BE8F-F613D81D5B60}"/>
    <cellStyle name="Comma 2 2 8" xfId="309" xr:uid="{ABDBF45B-5F25-4B14-9729-D9530040F41D}"/>
    <cellStyle name="Comma 2 2 8 2" xfId="410" xr:uid="{4351649C-2D98-4D5C-B22D-70AC1C1F3B4E}"/>
    <cellStyle name="Comma 2 2 8 3" xfId="511" xr:uid="{0B12386D-EADB-49DE-8773-4EED84ACD398}"/>
    <cellStyle name="Comma 2 2 9" xfId="340" xr:uid="{722A61C2-D371-4CD4-B038-539C634A112C}"/>
    <cellStyle name="Comma 2 3" xfId="196" xr:uid="{D30F3503-90FC-4AE2-B169-D866B1EABE8F}"/>
    <cellStyle name="Comma 2 3 2" xfId="281" xr:uid="{27CB36FB-2941-4349-ACA3-34C19EFC38FC}"/>
    <cellStyle name="Comma 2 3 2 2" xfId="382" xr:uid="{6DE0B87A-FE16-4982-B309-C77EEC1515FC}"/>
    <cellStyle name="Comma 2 3 2 3" xfId="483" xr:uid="{D7B0CF3E-59AD-44EF-A38D-7B14B4F55165}"/>
    <cellStyle name="Comma 2 3 3" xfId="315" xr:uid="{631B585E-F91B-4781-987A-719E22BF4D72}"/>
    <cellStyle name="Comma 2 3 3 2" xfId="416" xr:uid="{45315CA8-9543-45D8-AB1C-439D82C61511}"/>
    <cellStyle name="Comma 2 3 3 3" xfId="517" xr:uid="{1C5EC608-3D83-406C-9039-447E0FA594FB}"/>
    <cellStyle name="Comma 2 3 4" xfId="346" xr:uid="{CB4167CB-9FB7-4719-A2D0-3AC940840200}"/>
    <cellStyle name="Comma 2 3 5" xfId="447" xr:uid="{1887703A-C0FD-4178-AC82-4C0C31429490}"/>
    <cellStyle name="Comma 2 4" xfId="197" xr:uid="{2F7E1132-7EBF-43F7-B3F3-AAF9EBFC4B0E}"/>
    <cellStyle name="Comma 2 4 2" xfId="282" xr:uid="{717D7356-8E05-4BCB-8B6A-F5C78C0D27F5}"/>
    <cellStyle name="Comma 2 4 2 2" xfId="383" xr:uid="{71E9FFD3-60A6-4E64-AF53-6CD52618065F}"/>
    <cellStyle name="Comma 2 4 2 3" xfId="484" xr:uid="{654F8A94-5245-41FB-A406-BDF4CDCF5194}"/>
    <cellStyle name="Comma 2 4 3" xfId="316" xr:uid="{B9D10844-DC78-429F-8F98-BDF04A3D8B7A}"/>
    <cellStyle name="Comma 2 4 3 2" xfId="417" xr:uid="{D4511445-7312-4CFC-9692-D53A4BE155C7}"/>
    <cellStyle name="Comma 2 4 3 3" xfId="518" xr:uid="{C995EF84-972B-4B6C-9B2D-47F032F69A7E}"/>
    <cellStyle name="Comma 2 4 4" xfId="347" xr:uid="{C61DC8C0-B3B2-4838-9427-8A9D800E3AA3}"/>
    <cellStyle name="Comma 2 4 5" xfId="448" xr:uid="{C32450AA-9C4C-4A60-AECD-58F362839403}"/>
    <cellStyle name="Comma 2 5" xfId="198" xr:uid="{D2726E49-B8B1-468D-A76C-846416F2AA89}"/>
    <cellStyle name="Comma 2 5 2" xfId="283" xr:uid="{A6645BC1-C952-47D3-BC87-FB9392A26CDB}"/>
    <cellStyle name="Comma 2 5 2 2" xfId="384" xr:uid="{8C40A5F3-EA39-4280-AB5F-4B972D76F405}"/>
    <cellStyle name="Comma 2 5 2 3" xfId="485" xr:uid="{41904497-F1E8-43D4-8740-3A91F555C8EE}"/>
    <cellStyle name="Comma 2 5 3" xfId="317" xr:uid="{19C61D83-B867-499D-8F85-FD8D7405A97D}"/>
    <cellStyle name="Comma 2 5 3 2" xfId="418" xr:uid="{D8264A6E-D6C5-4731-AFEF-E68648DCD3A0}"/>
    <cellStyle name="Comma 2 5 3 3" xfId="519" xr:uid="{96F62E87-F1DD-4A4F-A260-B582C99A72DA}"/>
    <cellStyle name="Comma 2 5 4" xfId="348" xr:uid="{BED5EDD9-6B9C-4766-9528-0FFE138DED60}"/>
    <cellStyle name="Comma 2 5 5" xfId="449" xr:uid="{9449972A-BC3D-4BC1-9780-A13FB52CE4BE}"/>
    <cellStyle name="Comma 2 6" xfId="189" xr:uid="{6A41BCE8-6C85-4ACA-ABFF-586165995E6E}"/>
    <cellStyle name="Comma 2 6 2" xfId="274" xr:uid="{2E09B095-0163-4D40-A4E6-FB3A4C3DAD41}"/>
    <cellStyle name="Comma 2 6 2 2" xfId="375" xr:uid="{DB804166-DC5D-4368-AA14-C325624A6363}"/>
    <cellStyle name="Comma 2 6 2 3" xfId="476" xr:uid="{55BA199C-7C7B-422F-8C50-8E4212475E31}"/>
    <cellStyle name="Comma 2 6 3" xfId="308" xr:uid="{69B1D663-502A-4685-9F26-EA884475FD60}"/>
    <cellStyle name="Comma 2 6 3 2" xfId="409" xr:uid="{3BCEE34C-C745-441E-BBBC-A8D6DEB5C15F}"/>
    <cellStyle name="Comma 2 6 3 3" xfId="510" xr:uid="{DB59E428-621E-47CE-A0E8-0C36599DB172}"/>
    <cellStyle name="Comma 2 6 4" xfId="339" xr:uid="{6E8F8992-E4BB-49D0-9091-F0E17204D819}"/>
    <cellStyle name="Comma 2 6 5" xfId="440" xr:uid="{D28BC67C-86A6-4FAB-A813-223B7E877EC2}"/>
    <cellStyle name="Comma 2 7" xfId="153" xr:uid="{6BA64865-8BAD-4986-9970-65016643B9B8}"/>
    <cellStyle name="Comma 2 7 2" xfId="336" xr:uid="{F4E01312-CF08-4FCE-9DAC-1C320E1FED1D}"/>
    <cellStyle name="Comma 2 7 3" xfId="437" xr:uid="{E3A7E22A-18C2-415F-987C-D7FA7482EFD2}"/>
    <cellStyle name="Comma 2 8" xfId="270" xr:uid="{31796DAF-54CB-4867-8F8F-AFDFD0BDFAEA}"/>
    <cellStyle name="Comma 2 8 2" xfId="371" xr:uid="{A7AA3A61-DA7E-48B9-B3F2-377C2A5354FA}"/>
    <cellStyle name="Comma 2 8 3" xfId="472" xr:uid="{67A40E90-F603-449A-BB93-78B656D351E7}"/>
    <cellStyle name="Comma 2 9" xfId="306" xr:uid="{7BF3D886-E116-44B2-BC50-885F5B1F0078}"/>
    <cellStyle name="Comma 2 9 2" xfId="407" xr:uid="{1C7AED3F-F064-4A77-87E8-4D55ECBB17AC}"/>
    <cellStyle name="Comma 2 9 3" xfId="508" xr:uid="{1249F3DE-94D1-462F-B03C-AAD4FC484EBD}"/>
    <cellStyle name="Comma 3" xfId="30" xr:uid="{1C486F99-EEB0-4940-A022-F435BE8AC022}"/>
    <cellStyle name="Comma 3 2" xfId="200" xr:uid="{0F93B96C-AC7F-4ED6-84A3-3039428B6E3A}"/>
    <cellStyle name="Comma 3 2 2" xfId="201" xr:uid="{D542D167-7B8A-4A15-B09D-3411D2B65DCA}"/>
    <cellStyle name="Comma 3 2 2 2" xfId="286" xr:uid="{40EC2B36-2C8C-48F5-B426-DA927734772F}"/>
    <cellStyle name="Comma 3 2 2 2 2" xfId="387" xr:uid="{494FBB1B-8A72-4438-9596-570EB2FE239D}"/>
    <cellStyle name="Comma 3 2 2 2 3" xfId="488" xr:uid="{19C8A1DD-7223-4073-85A1-4176AF831356}"/>
    <cellStyle name="Comma 3 2 2 3" xfId="320" xr:uid="{697FF975-8BAB-400E-AB06-092133B9A5DF}"/>
    <cellStyle name="Comma 3 2 2 3 2" xfId="421" xr:uid="{DDB62DAF-5F1A-47D7-BB73-6246DBCC9B86}"/>
    <cellStyle name="Comma 3 2 2 3 3" xfId="522" xr:uid="{340221EF-769C-4AF6-AA7B-352F965F0A0F}"/>
    <cellStyle name="Comma 3 2 2 4" xfId="351" xr:uid="{4D5A0DF2-DA53-41A7-A889-AAD458191224}"/>
    <cellStyle name="Comma 3 2 2 5" xfId="452" xr:uid="{CD7AC565-C007-491F-B232-00FCDD7DFABB}"/>
    <cellStyle name="Comma 3 2 3" xfId="202" xr:uid="{40A67FF9-83CA-4CD2-B739-4F268B30A0AE}"/>
    <cellStyle name="Comma 3 2 3 2" xfId="287" xr:uid="{E88CB7D4-AF93-4B88-9F79-3CFA867125C4}"/>
    <cellStyle name="Comma 3 2 3 2 2" xfId="388" xr:uid="{D9ED18F6-A7C5-4951-B0C2-C9168D8DFEB1}"/>
    <cellStyle name="Comma 3 2 3 2 3" xfId="489" xr:uid="{97EA78C9-0231-4BA7-8A2A-B5F48AF72F85}"/>
    <cellStyle name="Comma 3 2 3 3" xfId="321" xr:uid="{933A71CB-D47D-441A-BF20-C53025F5DD68}"/>
    <cellStyle name="Comma 3 2 3 3 2" xfId="422" xr:uid="{ABBAD3E3-CF25-41C9-8731-B8284D952F62}"/>
    <cellStyle name="Comma 3 2 3 3 3" xfId="523" xr:uid="{DD45A515-EF47-408D-8628-8645748188A3}"/>
    <cellStyle name="Comma 3 2 3 4" xfId="352" xr:uid="{E999CFBE-33C3-4D8D-B38F-9EC401D3F959}"/>
    <cellStyle name="Comma 3 2 3 5" xfId="453" xr:uid="{52D17F32-5E1A-4849-9BB8-BE53F4132781}"/>
    <cellStyle name="Comma 3 2 4" xfId="203" xr:uid="{96DF9344-484C-456C-97D8-7A4E5354F6C1}"/>
    <cellStyle name="Comma 3 2 4 2" xfId="288" xr:uid="{FB369DB3-B92E-4791-8C31-304B4E5BA871}"/>
    <cellStyle name="Comma 3 2 4 2 2" xfId="389" xr:uid="{19485F85-964B-4785-B930-8CF3743FBD42}"/>
    <cellStyle name="Comma 3 2 4 2 3" xfId="490" xr:uid="{C9405AD5-9E0F-4F13-80EE-4C5021F87496}"/>
    <cellStyle name="Comma 3 2 4 3" xfId="322" xr:uid="{91DAFC8F-B160-4BEC-889C-E49EAF015F69}"/>
    <cellStyle name="Comma 3 2 4 3 2" xfId="423" xr:uid="{D8FFFDA2-71EA-44CD-BA13-42DC9A059A2C}"/>
    <cellStyle name="Comma 3 2 4 3 3" xfId="524" xr:uid="{AB1F3FFD-4690-4AEB-BFC8-3BAED39DE82C}"/>
    <cellStyle name="Comma 3 2 4 4" xfId="353" xr:uid="{2B791347-9045-42E2-A24C-7654989B1084}"/>
    <cellStyle name="Comma 3 2 4 5" xfId="454" xr:uid="{0EF9D607-893B-4266-8FF7-4E7889AB1C13}"/>
    <cellStyle name="Comma 3 2 5" xfId="204" xr:uid="{B7E9A0A7-8DD9-4E2C-8A80-7D378952A215}"/>
    <cellStyle name="Comma 3 2 5 2" xfId="289" xr:uid="{CBDB14D5-4967-4574-BFBE-EA9B0ED22683}"/>
    <cellStyle name="Comma 3 2 5 2 2" xfId="390" xr:uid="{7034933D-05EC-4D94-A6D2-21DA7683A1CC}"/>
    <cellStyle name="Comma 3 2 5 2 3" xfId="491" xr:uid="{DC2FB7D4-A1C0-43A4-8C73-082FA72A395F}"/>
    <cellStyle name="Comma 3 2 5 3" xfId="323" xr:uid="{0FC839C0-02CA-4208-9744-62551F12F9C5}"/>
    <cellStyle name="Comma 3 2 5 3 2" xfId="424" xr:uid="{01F352D5-916B-4721-BBD6-49DDBCE9789F}"/>
    <cellStyle name="Comma 3 2 5 3 3" xfId="525" xr:uid="{7D644DFB-5052-4E30-8611-5F84A9A6F068}"/>
    <cellStyle name="Comma 3 2 5 4" xfId="354" xr:uid="{081C1FC7-768B-49C4-AA44-839196E65109}"/>
    <cellStyle name="Comma 3 2 5 5" xfId="455" xr:uid="{133029F7-3CFC-49DF-AB3B-26718F47A4EA}"/>
    <cellStyle name="Comma 3 2 6" xfId="285" xr:uid="{86A77F1B-8A59-4D85-8D41-46EE6D610E93}"/>
    <cellStyle name="Comma 3 2 6 2" xfId="386" xr:uid="{9DD5511C-0A14-4A2A-98E2-3A49F658681B}"/>
    <cellStyle name="Comma 3 2 6 3" xfId="487" xr:uid="{195F8B9E-6FE4-4C93-A36E-6F7AA2F28533}"/>
    <cellStyle name="Comma 3 2 7" xfId="319" xr:uid="{6F13FF73-7045-4581-9B0F-E88124065543}"/>
    <cellStyle name="Comma 3 2 7 2" xfId="420" xr:uid="{3ADEF48C-5BFA-409E-88E5-53963E8068F1}"/>
    <cellStyle name="Comma 3 2 7 3" xfId="521" xr:uid="{1238D091-7689-449A-A402-E67762E02A7F}"/>
    <cellStyle name="Comma 3 2 8" xfId="350" xr:uid="{FFF1E373-3898-4C45-86B0-A3C526011975}"/>
    <cellStyle name="Comma 3 2 9" xfId="451" xr:uid="{4AC4140E-3F55-46B0-8F4F-38341D28D97B}"/>
    <cellStyle name="Comma 3 3" xfId="205" xr:uid="{520978A2-BBCD-4AA1-AAC4-0A2BA5E7C3BE}"/>
    <cellStyle name="Comma 3 3 2" xfId="290" xr:uid="{F71ED306-2D35-492C-8863-89EED5C11CFD}"/>
    <cellStyle name="Comma 3 3 2 2" xfId="391" xr:uid="{3FA0374A-C408-4510-A017-D4441E25F1E8}"/>
    <cellStyle name="Comma 3 3 2 3" xfId="492" xr:uid="{1F2C3711-AA8A-4CC1-8E38-ECEB34D3237E}"/>
    <cellStyle name="Comma 3 3 3" xfId="324" xr:uid="{A8CD2157-0D71-417E-8DA9-C46596081975}"/>
    <cellStyle name="Comma 3 3 3 2" xfId="425" xr:uid="{858B9C66-E5AF-425E-BF92-0002D87CA800}"/>
    <cellStyle name="Comma 3 3 3 3" xfId="526" xr:uid="{9BEBC514-57A7-4A1D-A465-FD078A8A0B72}"/>
    <cellStyle name="Comma 3 3 4" xfId="355" xr:uid="{5ABD2FAB-89A2-4241-B96D-2DA859B1FD78}"/>
    <cellStyle name="Comma 3 3 5" xfId="456" xr:uid="{8DEEB579-2635-4809-934A-2F3B355F6B6D}"/>
    <cellStyle name="Comma 3 4" xfId="206" xr:uid="{D68188BC-6498-4BA9-9864-788B80DDEE7A}"/>
    <cellStyle name="Comma 3 4 2" xfId="291" xr:uid="{58A3A19D-A970-45A3-B302-B25B9F9484EE}"/>
    <cellStyle name="Comma 3 4 2 2" xfId="392" xr:uid="{92AC86DB-184B-4090-8541-8C3B9A1CD69B}"/>
    <cellStyle name="Comma 3 4 2 3" xfId="493" xr:uid="{2CD42D84-FF07-4FB6-A92E-76699CF2E487}"/>
    <cellStyle name="Comma 3 4 3" xfId="325" xr:uid="{8E8FF622-DCA2-479D-89C1-551F71F6B7F0}"/>
    <cellStyle name="Comma 3 4 3 2" xfId="426" xr:uid="{EBC39303-1F41-47CD-BC20-498721078FC7}"/>
    <cellStyle name="Comma 3 4 3 3" xfId="527" xr:uid="{EA785E65-7C73-4EC0-8636-9717BCA5FA97}"/>
    <cellStyle name="Comma 3 4 4" xfId="356" xr:uid="{DCC17CF5-C614-495E-AB71-95E0799E1411}"/>
    <cellStyle name="Comma 3 4 5" xfId="457" xr:uid="{78792BC2-4DB4-4E5E-BD09-8B36B9B3105A}"/>
    <cellStyle name="Comma 3 5" xfId="207" xr:uid="{42C1BA53-7A3F-40B6-9C48-71F588AA860D}"/>
    <cellStyle name="Comma 3 5 2" xfId="292" xr:uid="{5C49F391-456B-4801-AFA7-A0B1ABD340AB}"/>
    <cellStyle name="Comma 3 5 2 2" xfId="393" xr:uid="{85CD80AC-E756-45A7-864B-679FF5CB669C}"/>
    <cellStyle name="Comma 3 5 2 3" xfId="494" xr:uid="{35BA790E-1E42-4F48-B972-2D2903E34984}"/>
    <cellStyle name="Comma 3 5 3" xfId="326" xr:uid="{31AED248-57CC-405C-A1F6-A5622AA827CF}"/>
    <cellStyle name="Comma 3 5 3 2" xfId="427" xr:uid="{2A820DB3-EEC3-4783-A87B-C80C8380B9A4}"/>
    <cellStyle name="Comma 3 5 3 3" xfId="528" xr:uid="{6C48AAC7-A790-447D-B9F6-D945ECF56565}"/>
    <cellStyle name="Comma 3 5 4" xfId="357" xr:uid="{A5244E2C-12F3-4A8E-8989-E430F211529B}"/>
    <cellStyle name="Comma 3 5 5" xfId="458" xr:uid="{398A11C7-F656-4A6A-A8A2-35A3BD267933}"/>
    <cellStyle name="Comma 3 6" xfId="199" xr:uid="{B2D5EEA9-FD93-4708-8E71-AF5C22F12AD2}"/>
    <cellStyle name="Comma 3 6 2" xfId="349" xr:uid="{817538A9-B97E-43BD-ABAD-187ED9465951}"/>
    <cellStyle name="Comma 3 6 3" xfId="450" xr:uid="{7A995508-8746-4905-95A5-85E2909A98AF}"/>
    <cellStyle name="Comma 3 7" xfId="284" xr:uid="{02EBB7EC-4ECF-454E-980E-C275B1E11B25}"/>
    <cellStyle name="Comma 3 7 2" xfId="385" xr:uid="{2F667F9D-28CC-4E56-BD25-E62617D23388}"/>
    <cellStyle name="Comma 3 7 3" xfId="486" xr:uid="{EBA587FA-F964-4D09-8585-3525F42490B7}"/>
    <cellStyle name="Comma 3 8" xfId="318" xr:uid="{3AA41912-91A0-4E80-B312-7AA25F7609E9}"/>
    <cellStyle name="Comma 3 8 2" xfId="419" xr:uid="{30BE20FE-FC9A-4EF5-9F91-490BF529155D}"/>
    <cellStyle name="Comma 3 8 3" xfId="520" xr:uid="{45BB5FAD-2CA8-40DF-9CB8-7CD7466F0E89}"/>
    <cellStyle name="Comma 4" xfId="208" xr:uid="{9199E09F-7D9E-4EEB-8A21-DE3939DB5A65}"/>
    <cellStyle name="Comma 4 2" xfId="293" xr:uid="{566CA626-8602-49C3-BD91-4DE5EEA45315}"/>
    <cellStyle name="Comma 4 2 2" xfId="394" xr:uid="{0F5E5CFD-2A15-4A59-9C94-FE13FE4EE332}"/>
    <cellStyle name="Comma 4 2 3" xfId="495" xr:uid="{AB278401-AB9F-4AD0-AF0F-30F21F62F1BB}"/>
    <cellStyle name="Comma 4 3" xfId="327" xr:uid="{15A05C5C-D867-433A-B1A7-FAEFDDE41741}"/>
    <cellStyle name="Comma 4 3 2" xfId="428" xr:uid="{D6C9E74A-8C17-45E6-BF5B-4C2DA5A5794E}"/>
    <cellStyle name="Comma 4 3 3" xfId="529" xr:uid="{1BEC1A51-9EA3-4D5C-9EEF-D6887F23DA17}"/>
    <cellStyle name="Comma 4 4" xfId="358" xr:uid="{E1AA1723-E4F6-4098-94F3-2D26F2F03DBB}"/>
    <cellStyle name="Comma 4 5" xfId="459" xr:uid="{E4A210F9-42B5-4AB8-AE7B-61F38E39DB36}"/>
    <cellStyle name="Comma 5" xfId="188" xr:uid="{7DA4FDAD-4DCA-4678-8319-2F922BE7C030}"/>
    <cellStyle name="Comma 5 2" xfId="273" xr:uid="{2B2E54A8-D2C6-48A9-9492-6B67C509FF99}"/>
    <cellStyle name="Comma 5 2 2" xfId="374" xr:uid="{F7FA5A9D-7037-43A3-BFAB-98D7842AB60E}"/>
    <cellStyle name="Comma 5 2 3" xfId="475" xr:uid="{04D78F94-ED0A-44B3-B249-81CE872FC45C}"/>
    <cellStyle name="Comma 5 3" xfId="307" xr:uid="{6371683A-E283-4CA0-B88E-D4ADCB6D7C09}"/>
    <cellStyle name="Comma 5 3 2" xfId="408" xr:uid="{D780199D-FF93-4663-B61E-B712D1217BF1}"/>
    <cellStyle name="Comma 5 3 3" xfId="509" xr:uid="{3D6BC7CF-3426-4555-BD18-E33A1DDB5E8A}"/>
    <cellStyle name="Comma 5 4" xfId="338" xr:uid="{679A2292-9A4F-42CD-A586-47811E3D03A3}"/>
    <cellStyle name="Comma 5 5" xfId="439" xr:uid="{A75F8543-57FC-4AD7-9400-F09CF4201D1D}"/>
    <cellStyle name="Comma 6" xfId="33" xr:uid="{99361749-7EDF-48E1-B122-B565160B4A73}"/>
    <cellStyle name="Comma 6 2" xfId="265" xr:uid="{33666D50-18D9-45E6-967D-33EFE5DE56C7}"/>
    <cellStyle name="Comma 6 2 2" xfId="366" xr:uid="{03DE0360-DE13-4545-84FE-3D54797B6403}"/>
    <cellStyle name="Comma 6 2 3" xfId="467" xr:uid="{C91323A2-5244-47DD-B12B-84A4F9747F3E}"/>
    <cellStyle name="Comma 6 3" xfId="334" xr:uid="{5BE9500D-5798-4148-80CE-3ED29CB58535}"/>
    <cellStyle name="Comma 6 4" xfId="435" xr:uid="{242EC7AF-C6BB-406A-BC0F-248A93754462}"/>
    <cellStyle name="Comma 7" xfId="261" xr:uid="{359B7130-528B-4249-83C4-76DDDCCF8BAA}"/>
    <cellStyle name="Comma 7 2" xfId="272" xr:uid="{8956CE62-78E3-4494-A3AE-86B4497EBD4F}"/>
    <cellStyle name="Comma 7 2 2" xfId="373" xr:uid="{0E7D21E7-13A2-4394-A105-61E34B0A85F9}"/>
    <cellStyle name="Comma 7 2 3" xfId="474" xr:uid="{507889BE-FD0D-4D59-84A0-75CF63F6E873}"/>
    <cellStyle name="Comma 7 3" xfId="363" xr:uid="{60B7B9A9-545C-4BA9-8E3D-F02F8FC6CF83}"/>
    <cellStyle name="Comma 7 4" xfId="464" xr:uid="{95836AD8-3BCB-42B7-B2E6-B66F24386A3B}"/>
    <cellStyle name="Comma 8" xfId="263" xr:uid="{7BA2D054-5C23-46B6-9C46-84CB05F5670B}"/>
    <cellStyle name="Comma 8 2" xfId="301" xr:uid="{2E94EC0C-1433-4AD4-958F-3C3B9B9FB25C}"/>
    <cellStyle name="Comma 8 2 2" xfId="402" xr:uid="{29643712-0FD4-41F2-B96E-0BA4CC566521}"/>
    <cellStyle name="Comma 8 2 3" xfId="503" xr:uid="{CA3D58AC-C359-4AB2-B750-AA6994F54DE7}"/>
    <cellStyle name="Comma 8 3" xfId="365" xr:uid="{3E89F7AB-8561-41B1-90AD-FA31476D7E3F}"/>
    <cellStyle name="Comma 8 4" xfId="466" xr:uid="{E546C20F-4665-4388-BF66-09B97D5BB3A4}"/>
    <cellStyle name="Comma 9" xfId="295" xr:uid="{38A71D17-0D76-4131-9D03-D1DAE8665304}"/>
    <cellStyle name="Comma 9 2" xfId="267" xr:uid="{0F12DFF5-77D5-444C-8166-5E1C1484D37A}"/>
    <cellStyle name="Comma 9 2 2" xfId="368" xr:uid="{DB5EBB55-880D-45AF-B765-BFF50E2D25FB}"/>
    <cellStyle name="Comma 9 2 3" xfId="469" xr:uid="{51CEF390-734D-4023-B776-18749CCC7E9A}"/>
    <cellStyle name="Comma 9 3" xfId="396" xr:uid="{417C9698-B40A-4F24-9263-04C1402F52F7}"/>
    <cellStyle name="Comma 9 4" xfId="497" xr:uid="{A8680953-BFB2-4FB7-B4B8-1C209C60DCA0}"/>
    <cellStyle name="Currency" xfId="3" builtinId="4"/>
    <cellStyle name="Currency [0] 2" xfId="258" xr:uid="{2408EAD3-8548-493D-A83A-226AF43ACE85}"/>
    <cellStyle name="Currency [0] 2 2" xfId="297" xr:uid="{2123B4BE-E942-4A91-8DF0-8AF382A12148}"/>
    <cellStyle name="Currency [0] 2 2 2" xfId="398" xr:uid="{AC59FF86-76C1-47BE-A238-092F7180BE86}"/>
    <cellStyle name="Currency [0] 2 2 3" xfId="499" xr:uid="{C8A597E8-B0F4-42AF-92AA-24F1F9A6D83F}"/>
    <cellStyle name="Currency [0] 2 3" xfId="360" xr:uid="{444BF064-7446-450C-AFFC-D79EF8A96FCE}"/>
    <cellStyle name="Currency [0] 2 4" xfId="461" xr:uid="{C1D52272-2CE6-43D2-8A1B-B3BD085BBA90}"/>
    <cellStyle name="Currency [0] 3" xfId="329" xr:uid="{0959A9F8-F326-40BB-B1CE-17BEB2E2A4E3}"/>
    <cellStyle name="Currency [0] 3 2" xfId="430" xr:uid="{742A8B6B-717A-4B43-B589-DF2E70C7763C}"/>
    <cellStyle name="Currency [0] 3 3" xfId="531" xr:uid="{96021492-5B01-4287-BD95-B023A848593A}"/>
    <cellStyle name="Currency 10" xfId="29" xr:uid="{45433555-934F-4741-980A-F11AE49F6B96}"/>
    <cellStyle name="Currency 11" xfId="332" xr:uid="{5F98DBD3-A106-4DC4-AF7A-81E0B6E0DA9F}"/>
    <cellStyle name="Currency 12" xfId="337" xr:uid="{EB344B41-1E17-4294-961B-7B766F066487}"/>
    <cellStyle name="Currency 13" xfId="433" xr:uid="{4D817E83-D22C-42DF-A056-0F119344B9C7}"/>
    <cellStyle name="Currency 14" xfId="438" xr:uid="{BD8E6518-F67C-479B-B984-F1827407D182}"/>
    <cellStyle name="Currency 2" xfId="6" xr:uid="{36CDFF6E-B549-4881-BD38-8D998B27CCD5}"/>
    <cellStyle name="Currency 2 2" xfId="269" xr:uid="{9E50C751-5678-44A4-8385-92EDE78B8709}"/>
    <cellStyle name="Currency 2 2 2" xfId="370" xr:uid="{9600579E-2AA5-4456-8A1B-338546110AD2}"/>
    <cellStyle name="Currency 2 2 3" xfId="471" xr:uid="{14227FB9-0398-46E7-B59F-B5279C9C57CC}"/>
    <cellStyle name="Currency 2 3" xfId="305" xr:uid="{23CD9778-82D1-4DF9-A3DD-61F2111E9ADA}"/>
    <cellStyle name="Currency 2 3 2" xfId="406" xr:uid="{85959857-D4A7-48CC-ADB2-B9BAF3A86F93}"/>
    <cellStyle name="Currency 2 3 3" xfId="507" xr:uid="{80A01F5E-9AE5-42C9-BEDA-F0635CBEE413}"/>
    <cellStyle name="Currency 2 4" xfId="144" xr:uid="{0A78E8E7-9B64-4C34-9E65-8A876A27CC98}"/>
    <cellStyle name="Currency 2 5" xfId="335" xr:uid="{22C6BF6D-76F4-48D6-AA46-E80685B0203E}"/>
    <cellStyle name="Currency 2 6" xfId="436" xr:uid="{F87BCC82-9877-4405-9FB5-777428BABA76}"/>
    <cellStyle name="Currency 3" xfId="259" xr:uid="{B6C4A747-6E92-487B-94D5-E5140179D0E8}"/>
    <cellStyle name="Currency 3 2" xfId="298" xr:uid="{3AD90755-484C-46B7-A792-EBA8D804FBB5}"/>
    <cellStyle name="Currency 3 2 2" xfId="399" xr:uid="{77EC27D3-8CC3-46CE-8D81-D5C33D35C5B1}"/>
    <cellStyle name="Currency 3 2 3" xfId="500" xr:uid="{EF39D77B-56B6-4D08-94C4-25A4C9411058}"/>
    <cellStyle name="Currency 3 3" xfId="361" xr:uid="{D15F16BE-725B-4DA7-A437-CEFAE04BFC63}"/>
    <cellStyle name="Currency 3 4" xfId="462" xr:uid="{F43EE4C9-99A4-4E41-9EDE-BC8FB25E5118}"/>
    <cellStyle name="Currency 4" xfId="262" xr:uid="{3980E2E9-C980-4C34-98F4-F31E98E33AD3}"/>
    <cellStyle name="Currency 4 2" xfId="300" xr:uid="{B062FBCA-BA89-4A42-AD1D-DB06FDA32C2A}"/>
    <cellStyle name="Currency 4 2 2" xfId="401" xr:uid="{43C555EB-F34F-48E9-8D59-8468145FE6F9}"/>
    <cellStyle name="Currency 4 2 3" xfId="502" xr:uid="{04E47487-563C-4791-9DA7-491ED579FC74}"/>
    <cellStyle name="Currency 4 3" xfId="364" xr:uid="{133D066D-4FBD-4671-9763-68FBDF80F79B}"/>
    <cellStyle name="Currency 4 4" xfId="465" xr:uid="{25792CC0-4099-4D0C-8E81-BF540A2C6964}"/>
    <cellStyle name="Currency 5" xfId="260" xr:uid="{237D2A59-6CA6-4977-99EA-FCDFEF73CFD0}"/>
    <cellStyle name="Currency 5 2" xfId="302" xr:uid="{12C02A34-9C4B-49C2-87D2-617C023F8F9C}"/>
    <cellStyle name="Currency 5 2 2" xfId="403" xr:uid="{BB8FFEFA-1CBD-4D5C-A395-9A5F079C27EC}"/>
    <cellStyle name="Currency 5 2 3" xfId="504" xr:uid="{3AFE0A02-5B30-414E-BC48-F6D5DC638A4B}"/>
    <cellStyle name="Currency 5 3" xfId="362" xr:uid="{6A5A0C8B-8704-4D92-8E17-D46ACE5A40A8}"/>
    <cellStyle name="Currency 5 4" xfId="463" xr:uid="{A0A480E3-E4BA-415D-B9F5-FF68915FEBFB}"/>
    <cellStyle name="Currency 6" xfId="294" xr:uid="{B98793E2-6CB3-4794-BE9C-283F2DC9AFE3}"/>
    <cellStyle name="Currency 6 2" xfId="303" xr:uid="{F4010CE3-5090-462B-A25B-D054125AFCFF}"/>
    <cellStyle name="Currency 6 2 2" xfId="404" xr:uid="{92A35A70-DAC0-4406-9C45-8B2BC4E10281}"/>
    <cellStyle name="Currency 6 2 3" xfId="505" xr:uid="{E013DEC4-42CB-4421-8048-38601F369042}"/>
    <cellStyle name="Currency 6 3" xfId="395" xr:uid="{42BCB3B1-1ECB-474F-BEE9-90CBFC243339}"/>
    <cellStyle name="Currency 6 4" xfId="496" xr:uid="{50F09713-97FF-49C0-B096-CA70D8344706}"/>
    <cellStyle name="Currency 7" xfId="266" xr:uid="{5691599A-AE84-44B1-BF8B-1FD2CC23DB65}"/>
    <cellStyle name="Currency 7 2" xfId="367" xr:uid="{DA3FE2B9-1B2B-4E24-8AD1-4B814DE43461}"/>
    <cellStyle name="Currency 7 3" xfId="468" xr:uid="{17136B71-0941-481E-8C89-B8262449CB18}"/>
    <cellStyle name="Currency 8" xfId="268" xr:uid="{82D0DDBF-A488-4F29-9DFD-3219BA8AF99F}"/>
    <cellStyle name="Currency 8 2" xfId="369" xr:uid="{7B3B2E60-EAA4-43A7-87E3-E085F2E25DEB}"/>
    <cellStyle name="Currency 8 3" xfId="470" xr:uid="{3C40D5AE-7CF4-4D16-853F-34B411E74E1E}"/>
    <cellStyle name="Currency 9" xfId="330" xr:uid="{1EFFAC44-D8E7-4116-8BDC-E1FE0BE5F523}"/>
    <cellStyle name="Currency 9 2" xfId="431" xr:uid="{3DFDD6F1-30C7-4BCE-BF3D-46A3E5D82E14}"/>
    <cellStyle name="Currency 9 3" xfId="532" xr:uid="{E9697B53-5260-4C38-93D0-C8C4434FCAC1}"/>
    <cellStyle name="Explanatory Text" xfId="20" builtinId="53" customBuiltin="1"/>
    <cellStyle name="Good" xfId="12" builtinId="26" customBuiltin="1"/>
    <cellStyle name="Heading 1" xfId="8" builtinId="16" customBuiltin="1"/>
    <cellStyle name="Heading 2" xfId="9" builtinId="17" customBuiltin="1"/>
    <cellStyle name="Heading 3" xfId="10" builtinId="18" customBuiltin="1"/>
    <cellStyle name="Heading 4" xfId="11" builtinId="19" customBuiltin="1"/>
    <cellStyle name="Hyperlink" xfId="7" builtinId="8"/>
    <cellStyle name="Hyperlink 2" xfId="160" xr:uid="{86A6BB79-F2E4-435D-9E56-68C2411C48CB}"/>
    <cellStyle name="Input" xfId="14" builtinId="20" customBuiltin="1"/>
    <cellStyle name="Linked Cell" xfId="17" builtinId="24" customBuiltin="1"/>
    <cellStyle name="Neutral 2" xfId="168" xr:uid="{A1C71FBB-9428-46A2-AF58-BD6B34CBEAA1}"/>
    <cellStyle name="Normal" xfId="0" builtinId="0"/>
    <cellStyle name="Normal 10" xfId="5" xr:uid="{A481D3C6-3319-47C0-9AF5-B110B7B23A04}"/>
    <cellStyle name="Normal 10 2" xfId="34" xr:uid="{CA2D6D08-0FD6-4729-BAC5-4C15AF89F873}"/>
    <cellStyle name="Normal 10 2 2" xfId="135" xr:uid="{CC7EDFFD-D8FF-439E-AE6B-94FBBFA052D7}"/>
    <cellStyle name="Normal 11" xfId="146" xr:uid="{92F703BF-9DAD-484F-8361-E8743EA328B6}"/>
    <cellStyle name="Normal 11 2" xfId="231" xr:uid="{D564DECB-2EA2-4FAA-B306-144DD72A632C}"/>
    <cellStyle name="Normal 11 3" xfId="244" xr:uid="{0389BB12-80E3-464A-A8C2-E39C194EC49B}"/>
    <cellStyle name="Normal 12" xfId="187" xr:uid="{5CEB5EFF-5AC8-4D88-A32E-6BC632B7A625}"/>
    <cellStyle name="Normal 13" xfId="264" xr:uid="{D946B7FB-C803-4A59-A631-AF3D69AB6DCF}"/>
    <cellStyle name="Normal 2" xfId="31" xr:uid="{4EBE335F-5750-4273-9ECD-9061ED75F260}"/>
    <cellStyle name="Normal 2 10" xfId="35" xr:uid="{3DB21237-A585-4827-B939-C0C06EB13A46}"/>
    <cellStyle name="Normal 2 10 2" xfId="128" xr:uid="{A5796FF9-CE4A-4ACD-B197-8A1CA7EE2DD3}"/>
    <cellStyle name="Normal 2 11" xfId="88" xr:uid="{B7DC3607-8595-4376-827B-DCA9DF18A9E6}"/>
    <cellStyle name="Normal 2 12" xfId="137" xr:uid="{88607029-F41F-4A11-B98F-2965F2594A91}"/>
    <cellStyle name="Normal 2 2" xfId="36" xr:uid="{86884A07-9B60-4E1D-BAF7-084E5BE4695F}"/>
    <cellStyle name="Normal 2 2 2" xfId="93" xr:uid="{88777D6F-1A59-4E28-8579-2A1B85B8658B}"/>
    <cellStyle name="Normal 2 3" xfId="37" xr:uid="{6E5BAEEB-C021-493C-9883-EF33A15B28A0}"/>
    <cellStyle name="Normal 2 3 2" xfId="95" xr:uid="{07FB698F-16D8-467D-A26A-4076C55D5EEC}"/>
    <cellStyle name="Normal 2 3 3" xfId="209" xr:uid="{20CF1F39-DD4B-4FC4-A31C-76323738A561}"/>
    <cellStyle name="Normal 2 4" xfId="38" xr:uid="{3E0095C0-61A6-4388-9D84-48C2FE119636}"/>
    <cellStyle name="Normal 2 4 2" xfId="99" xr:uid="{C37579A2-E1AB-427A-9388-C14F49F1EAE5}"/>
    <cellStyle name="Normal 2 5" xfId="39" xr:uid="{C00C930F-EF98-451D-B47E-33824C72FD46}"/>
    <cellStyle name="Normal 2 5 2" xfId="103" xr:uid="{617D5315-6BE7-40F3-AFB7-66339EAA0F27}"/>
    <cellStyle name="Normal 2 6" xfId="40" xr:uid="{2BAFDFDC-23DA-4146-AB04-1A30CD518B03}"/>
    <cellStyle name="Normal 2 6 2" xfId="102" xr:uid="{B8797558-417B-41A6-8C17-3A164BDC2386}"/>
    <cellStyle name="Normal 2 7" xfId="41" xr:uid="{450D71C5-EDF9-4F9A-816A-3F0C34BA2E8E}"/>
    <cellStyle name="Normal 2 7 2" xfId="114" xr:uid="{7C130FCD-08AE-4139-A021-E297F3D37033}"/>
    <cellStyle name="Normal 2 8" xfId="42" xr:uid="{B20AAEE0-7E01-4FE0-A3BA-FD526C85BDC7}"/>
    <cellStyle name="Normal 2 8 2" xfId="122" xr:uid="{F49998DD-9171-4818-9250-71C59430B955}"/>
    <cellStyle name="Normal 2 9" xfId="43" xr:uid="{F6CF5DDD-2B5C-40F5-A83E-212D190DCE49}"/>
    <cellStyle name="Normal 2 9 2" xfId="106" xr:uid="{44E29B2D-7FA7-4DCE-BD5F-5FE3F7E71B58}"/>
    <cellStyle name="Normal 3" xfId="44" xr:uid="{0A883AE6-45F7-42F2-8865-85D83350694F}"/>
    <cellStyle name="Normal 3 10" xfId="85" xr:uid="{E11167DA-7347-44A0-8EEF-E8B34076239B}"/>
    <cellStyle name="Normal 3 11" xfId="138" xr:uid="{354F21B3-301A-440C-915C-4AAB2C15EFE2}"/>
    <cellStyle name="Normal 3 2" xfId="45" xr:uid="{5861161B-34B7-41DD-BE84-57303DFE47F6}"/>
    <cellStyle name="Normal 3 2 2" xfId="96" xr:uid="{3E7DBDBC-42C2-45D7-AD9E-0234B8A34CC1}"/>
    <cellStyle name="Normal 3 3" xfId="46" xr:uid="{78B36AB9-913D-4671-8AA5-33E8F0050A6E}"/>
    <cellStyle name="Normal 3 3 2" xfId="100" xr:uid="{D6F742F7-9AE8-46B6-B494-0359190BCFF0}"/>
    <cellStyle name="Normal 3 4" xfId="47" xr:uid="{0F75D8AF-F600-4453-8E61-A0F5FCE4B98D}"/>
    <cellStyle name="Normal 3 4 2" xfId="104" xr:uid="{F4D8C35B-DF89-46D4-AE97-5EE6EE4B9EEC}"/>
    <cellStyle name="Normal 3 5" xfId="48" xr:uid="{AA8206AD-3661-4435-AC0A-73286425A455}"/>
    <cellStyle name="Normal 3 5 2" xfId="92" xr:uid="{1B355DA1-27C2-4157-9684-C99DB3BF5CE6}"/>
    <cellStyle name="Normal 3 6" xfId="49" xr:uid="{8F91EC22-041E-440A-BC17-32822374A946}"/>
    <cellStyle name="Normal 3 6 2" xfId="111" xr:uid="{17CF24E9-E4C9-42D2-973A-0F078CAF0C30}"/>
    <cellStyle name="Normal 3 7" xfId="50" xr:uid="{2E7B0D26-7871-43B8-B88F-ADF2B3149F52}"/>
    <cellStyle name="Normal 3 7 2" xfId="120" xr:uid="{AF0D820A-DE7E-433E-B35D-5592C40C24EB}"/>
    <cellStyle name="Normal 3 8" xfId="51" xr:uid="{1FC42241-07D8-4124-BB17-A20C32DB76DB}"/>
    <cellStyle name="Normal 3 8 2" xfId="129" xr:uid="{A7102978-1F72-4DD5-9983-C78E3C9D5B0C}"/>
    <cellStyle name="Normal 3 9" xfId="52" xr:uid="{369A62D0-179F-4645-8BB4-63230A76A8E0}"/>
    <cellStyle name="Normal 3 9 2" xfId="132" xr:uid="{BB758B24-C430-4929-8D2F-F49E2E8D6F54}"/>
    <cellStyle name="Normal 4" xfId="81" xr:uid="{7D71951A-2216-4D5B-ADFB-F9AA6EF82B7D}"/>
    <cellStyle name="Normal 4 10" xfId="140" xr:uid="{8BC935AE-04D6-47D1-B2BE-287D13D378D1}"/>
    <cellStyle name="Normal 4 10 2" xfId="155" xr:uid="{C218B60A-A447-4243-A3DB-37634C0CCAB0}"/>
    <cellStyle name="Normal 4 10 2 2" xfId="252" xr:uid="{6FE24443-49D3-466A-A04D-0F54A4793A2B}"/>
    <cellStyle name="Normal 4 10 3" xfId="239" xr:uid="{0310F616-BB2F-4EE0-AE1E-67BB1B2C63F1}"/>
    <cellStyle name="Normal 4 11" xfId="149" xr:uid="{B1A3D615-835A-4EAF-A13A-4501CDA54DD7}"/>
    <cellStyle name="Normal 4 11 2" xfId="234" xr:uid="{E19923D0-8B15-4CD8-A5E8-4A362577AE16}"/>
    <cellStyle name="Normal 4 12" xfId="162" xr:uid="{34FC2AC3-0D13-4DB9-B940-DC1527EB971B}"/>
    <cellStyle name="Normal 4 12 2" xfId="247" xr:uid="{6B26EFA4-7627-4ABA-850F-EFD89772F5B4}"/>
    <cellStyle name="Normal 4 2" xfId="53" xr:uid="{17D7A184-A065-4735-A631-C0C006F1D3CC}"/>
    <cellStyle name="Normal 4 2 2" xfId="101" xr:uid="{835D26A3-293C-4A75-A0F7-191E39067F1D}"/>
    <cellStyle name="Normal 4 3" xfId="54" xr:uid="{E9D79684-B022-45FD-BE2F-75254F9A0E63}"/>
    <cellStyle name="Normal 4 3 2" xfId="105" xr:uid="{1CE5617D-EEBD-4D3C-94D3-C3D3D635AE78}"/>
    <cellStyle name="Normal 4 4" xfId="55" xr:uid="{9BE6FD91-72C7-4FC8-88CD-9F06AE45B938}"/>
    <cellStyle name="Normal 4 4 2" xfId="98" xr:uid="{353B5780-A167-4BD5-97A6-3DB46BC6DB05}"/>
    <cellStyle name="Normal 4 5" xfId="56" xr:uid="{402A5DC2-602E-4212-9383-4D86B3802A27}"/>
    <cellStyle name="Normal 4 5 2" xfId="108" xr:uid="{28F91316-D4BD-4F70-A15D-5F6938AAE106}"/>
    <cellStyle name="Normal 4 6" xfId="57" xr:uid="{DCAF8E33-FACC-4E27-8A1E-96BA94A6BB53}"/>
    <cellStyle name="Normal 4 6 2" xfId="121" xr:uid="{445A9DC1-2BAA-4E22-92EB-8F650DA36A45}"/>
    <cellStyle name="Normal 4 7" xfId="58" xr:uid="{D5E9FB6A-8BAA-4667-BC0E-937ED18E7849}"/>
    <cellStyle name="Normal 4 7 2" xfId="130" xr:uid="{7EFF73D9-4737-4C2C-A036-E352A02B397E}"/>
    <cellStyle name="Normal 4 8" xfId="59" xr:uid="{5A91BB25-D5AD-49BB-AC46-4E91C2E84562}"/>
    <cellStyle name="Normal 4 8 2" xfId="134" xr:uid="{D444D9E5-80E3-4C6D-A999-6ED9D7E29FE0}"/>
    <cellStyle name="Normal 4 9" xfId="86" xr:uid="{5B9B2F79-9534-41B4-89E5-4C7A71CF727D}"/>
    <cellStyle name="Normal 5" xfId="84" xr:uid="{AE786E47-4033-46C9-8A31-CB0D28B5EC35}"/>
    <cellStyle name="Normal 5 10" xfId="152" xr:uid="{C72CF08F-2806-458F-9AC5-8EDD82BFE820}"/>
    <cellStyle name="Normal 5 10 2" xfId="237" xr:uid="{90B9DB1F-A3C4-457A-B2F9-461D49656DC3}"/>
    <cellStyle name="Normal 5 11" xfId="165" xr:uid="{91F314CB-B242-4991-8D6C-7A8A76878390}"/>
    <cellStyle name="Normal 5 11 2" xfId="250" xr:uid="{7E7D81A1-0E64-4595-BA45-72F343DBE2D8}"/>
    <cellStyle name="Normal 5 2" xfId="60" xr:uid="{59DF77AB-333F-48F4-9219-E429D2F59935}"/>
    <cellStyle name="Normal 5 2 2" xfId="107" xr:uid="{0FD48BA5-A46D-4ABF-B6F6-BED25FBC6080}"/>
    <cellStyle name="Normal 5 3" xfId="61" xr:uid="{D978093D-6C6E-4F82-AFE4-44B3725EF8A0}"/>
    <cellStyle name="Normal 5 3 2" xfId="110" xr:uid="{5BEEBD75-E933-42C1-B863-A835CD38C3E2}"/>
    <cellStyle name="Normal 5 4" xfId="62" xr:uid="{6ECE9944-F4EB-4B15-AB26-9D05A599417F}"/>
    <cellStyle name="Normal 5 4 2" xfId="94" xr:uid="{0EC17DDA-9CAA-4E17-89FC-FAE8E7C7038E}"/>
    <cellStyle name="Normal 5 5" xfId="63" xr:uid="{B374B0C4-EFB1-488C-80C0-5E15F142F59B}"/>
    <cellStyle name="Normal 5 5 2" xfId="109" xr:uid="{688EBD5D-BA81-4E4E-B87B-C89E46C2AA2D}"/>
    <cellStyle name="Normal 5 6" xfId="64" xr:uid="{37D39DCE-103E-4685-BEFB-6BD4B11A240E}"/>
    <cellStyle name="Normal 5 6 2" xfId="117" xr:uid="{716A7DD1-E152-4D63-A268-464F1F342947}"/>
    <cellStyle name="Normal 5 7" xfId="65" xr:uid="{E745C5F1-AD29-4DB7-9D3E-0D6998206011}"/>
    <cellStyle name="Normal 5 7 2" xfId="124" xr:uid="{4B7E1FB0-3C55-4806-B2DA-FA0E0EE98FDB}"/>
    <cellStyle name="Normal 5 8" xfId="87" xr:uid="{0A69BFB1-C99F-4196-B699-A89338581FC2}"/>
    <cellStyle name="Normal 5 9" xfId="143" xr:uid="{B3E9480D-D726-479E-9C91-4C3C82BB4C45}"/>
    <cellStyle name="Normal 5 9 2" xfId="158" xr:uid="{672E8959-CE5B-4F94-B1E6-8B30B3400784}"/>
    <cellStyle name="Normal 5 9 2 2" xfId="255" xr:uid="{28A90728-724C-4822-A6B6-CE6EDDF5C910}"/>
    <cellStyle name="Normal 5 9 3" xfId="242" xr:uid="{FDD66A0E-FD6C-4565-87D1-B928B72A4A93}"/>
    <cellStyle name="Normal 6" xfId="80" xr:uid="{BCC5FC84-A1FD-4657-A462-34AE71ACC23D}"/>
    <cellStyle name="Normal 6 10" xfId="161" xr:uid="{D6F81325-5FEB-4AC4-8108-98EF67D05514}"/>
    <cellStyle name="Normal 6 10 2" xfId="246" xr:uid="{1B21C893-1D0D-4F46-899E-1D72D15F8763}"/>
    <cellStyle name="Normal 6 2" xfId="66" xr:uid="{5189785C-EEED-4608-AAB7-11DC914533A0}"/>
    <cellStyle name="Normal 6 2 2" xfId="113" xr:uid="{979CC2D4-ADF1-4D73-827B-01D7E58F4CB9}"/>
    <cellStyle name="Normal 6 3" xfId="67" xr:uid="{368EBF56-F0AD-415F-A1D2-4F959B1BDE75}"/>
    <cellStyle name="Normal 6 3 2" xfId="119" xr:uid="{7B1FB31A-E3DB-4E44-B8D3-CDED038D11E9}"/>
    <cellStyle name="Normal 6 4" xfId="68" xr:uid="{4462DD14-8D1A-41D1-A936-B6BCA4DD42FB}"/>
    <cellStyle name="Normal 6 4 2" xfId="125" xr:uid="{E5972CD4-E85C-45AC-A5CC-DED858A717B0}"/>
    <cellStyle name="Normal 6 5" xfId="69" xr:uid="{664F463B-779A-475A-BBB9-B1BD864448DF}"/>
    <cellStyle name="Normal 6 5 2" xfId="116" xr:uid="{D9E9EB0B-FBA6-4C37-92C2-EA48600117DB}"/>
    <cellStyle name="Normal 6 6" xfId="70" xr:uid="{B00DC61E-3BF2-4DFA-A016-828FB0165E42}"/>
    <cellStyle name="Normal 6 6 2" xfId="123" xr:uid="{146694FB-1401-4DDD-8B38-60DF89A5AD7F}"/>
    <cellStyle name="Normal 6 7" xfId="89" xr:uid="{3D4AF53B-BC3D-4D06-BDC2-A779A2A05422}"/>
    <cellStyle name="Normal 6 8" xfId="139" xr:uid="{726BEE12-301F-4D62-B3B5-C61ED77B6BC1}"/>
    <cellStyle name="Normal 6 8 2" xfId="154" xr:uid="{DF4DB79E-CB5F-4608-B547-6178A54C41D3}"/>
    <cellStyle name="Normal 6 8 2 2" xfId="251" xr:uid="{B897082C-9B2B-4FB9-8536-4ABC74800E08}"/>
    <cellStyle name="Normal 6 8 3" xfId="238" xr:uid="{6B921AE0-DDC0-4315-9818-A2444EE0D4B8}"/>
    <cellStyle name="Normal 6 9" xfId="148" xr:uid="{6BE2D2D9-F281-4F29-88E5-9DA9FADFEADD}"/>
    <cellStyle name="Normal 6 9 2" xfId="233" xr:uid="{8C4F26F3-7944-4592-A4B7-9401EAC67E24}"/>
    <cellStyle name="Normal 7" xfId="82" xr:uid="{E7395D22-2B1E-4049-B32E-5524E83AF697}"/>
    <cellStyle name="Normal 7 2" xfId="71" xr:uid="{87B3FBEA-63AF-45D1-909E-25FAC5D7A482}"/>
    <cellStyle name="Normal 7 2 2" xfId="97" xr:uid="{DAFC1412-EE1F-46D9-9EB4-FF901EB9581E}"/>
    <cellStyle name="Normal 7 3" xfId="72" xr:uid="{605F0E7C-6192-4293-8FF3-1249A29FC3C3}"/>
    <cellStyle name="Normal 7 3 2" xfId="118" xr:uid="{92FA6DF4-4C85-4ED8-B2EB-70A5F3314A3B}"/>
    <cellStyle name="Normal 7 4" xfId="73" xr:uid="{DB720CF8-3DC1-46EA-80CB-9D63338F8168}"/>
    <cellStyle name="Normal 7 4 2" xfId="126" xr:uid="{7430FEF7-7761-4F8A-98E7-68D93840D9DD}"/>
    <cellStyle name="Normal 7 5" xfId="74" xr:uid="{D4DB80F0-EB41-49EC-882E-50C75315C871}"/>
    <cellStyle name="Normal 7 5 2" xfId="131" xr:uid="{2FB64B5A-5C62-427D-B6FC-D52185FF05D3}"/>
    <cellStyle name="Normal 7 6" xfId="90" xr:uid="{B3ECD52D-4A25-4B04-BE2E-8585E1B79B55}"/>
    <cellStyle name="Normal 7 7" xfId="141" xr:uid="{1F8E9495-B586-43AD-B979-7F751A9C1D55}"/>
    <cellStyle name="Normal 7 7 2" xfId="156" xr:uid="{1306C2BC-03A8-4D7A-AE7E-3A040EB6942A}"/>
    <cellStyle name="Normal 7 7 2 2" xfId="253" xr:uid="{AB6B38EE-3B78-40AE-A450-4A4A1D4A1B79}"/>
    <cellStyle name="Normal 7 7 3" xfId="240" xr:uid="{EC5E1F28-56F6-494B-992A-D0B66F38C360}"/>
    <cellStyle name="Normal 7 8" xfId="150" xr:uid="{33C5B11D-9B89-47CB-957F-3769AD338890}"/>
    <cellStyle name="Normal 7 8 2" xfId="235" xr:uid="{57B18147-E7D3-4B8C-8576-DD59063B5614}"/>
    <cellStyle name="Normal 7 9" xfId="163" xr:uid="{8BABCC7D-C700-4476-A534-D045336F8C51}"/>
    <cellStyle name="Normal 7 9 2" xfId="248" xr:uid="{B5F4B748-75DC-4255-8CC0-1C02C9F00DCC}"/>
    <cellStyle name="Normal 8" xfId="83" xr:uid="{78C47E6F-2694-43CE-9554-73EE7836B25F}"/>
    <cellStyle name="Normal 8 2" xfId="75" xr:uid="{2FE29ACF-76C5-40F6-9B6C-C7B08BCDB1F6}"/>
    <cellStyle name="Normal 8 2 2" xfId="127" xr:uid="{B82B96BE-38E5-4046-A4C2-C49E1E4281BE}"/>
    <cellStyle name="Normal 8 3" xfId="76" xr:uid="{02176452-C2E3-47B2-ACBA-F84D54B73D6A}"/>
    <cellStyle name="Normal 8 3 2" xfId="115" xr:uid="{8D55CB8F-BD0D-481F-A9AA-8D8189B4AE92}"/>
    <cellStyle name="Normal 8 4" xfId="77" xr:uid="{94F9D1E7-288C-423E-B099-CC35D53D31FC}"/>
    <cellStyle name="Normal 8 4 2" xfId="112" xr:uid="{C0944ACF-97BC-4D73-A534-6B4A8CB7E752}"/>
    <cellStyle name="Normal 8 5" xfId="91" xr:uid="{33AD33BE-C457-4D00-990C-2278C02F29A8}"/>
    <cellStyle name="Normal 8 6" xfId="142" xr:uid="{9DEEF03C-A77B-4770-8CB5-0FA25C9BCF80}"/>
    <cellStyle name="Normal 8 6 2" xfId="157" xr:uid="{BA665057-32C4-49FC-92A0-14331143A58E}"/>
    <cellStyle name="Normal 8 6 2 2" xfId="254" xr:uid="{98A7E785-F5AB-47FF-B770-699A40AB6EE7}"/>
    <cellStyle name="Normal 8 6 3" xfId="241" xr:uid="{237D96C0-C808-4A1B-991C-2150EBF75384}"/>
    <cellStyle name="Normal 8 7" xfId="151" xr:uid="{1ABB56A5-05DE-4A52-9966-010F294BED9B}"/>
    <cellStyle name="Normal 8 7 2" xfId="236" xr:uid="{E7926056-CA2D-4011-AF5F-F02140BD0CDB}"/>
    <cellStyle name="Normal 8 8" xfId="164" xr:uid="{25E8391A-9E5B-4A88-BB8F-FD81C0E77AEA}"/>
    <cellStyle name="Normal 8 8 2" xfId="249" xr:uid="{8FFC9830-BF31-4048-8CE7-75D81AB03981}"/>
    <cellStyle name="Normal 9" xfId="145" xr:uid="{9A97FDD8-A502-40D4-9501-435EE8CDF025}"/>
    <cellStyle name="Normal 9 2" xfId="78" xr:uid="{C6C30A56-522D-4D5B-9B7F-AF34BB4E9CBB}"/>
    <cellStyle name="Normal 9 2 2" xfId="133" xr:uid="{67157F40-0FA8-402D-B3B2-B44B2C8EF2C0}"/>
    <cellStyle name="Normal 9 3" xfId="79" xr:uid="{5A2A5C64-42ED-45BD-B15E-FD4E15084292}"/>
    <cellStyle name="Normal 9 3 2" xfId="136" xr:uid="{B61FA260-0785-4746-B327-50146E290A6A}"/>
    <cellStyle name="Normal 9 4" xfId="159" xr:uid="{2BA16FE6-390F-4BD9-829E-5C2B207FEE12}"/>
    <cellStyle name="Normal 9 4 2" xfId="243" xr:uid="{E86134E7-2CAD-42D0-9F32-7E1E3A828793}"/>
    <cellStyle name="Normal 9 5" xfId="166" xr:uid="{14765987-3B56-4DE6-9B35-2CC56C694053}"/>
    <cellStyle name="Normal 9 5 2" xfId="256" xr:uid="{37BADC29-FC71-4650-8C08-FAD5D384FCBA}"/>
    <cellStyle name="Normal 9 6" xfId="232" xr:uid="{61CA87DF-F425-4345-8574-36EB8D03B826}"/>
    <cellStyle name="Note 2" xfId="210" xr:uid="{AB12957E-6F52-492A-9896-0C7A1655731A}"/>
    <cellStyle name="Output" xfId="15" builtinId="21" customBuiltin="1"/>
    <cellStyle name="Percent" xfId="4" builtinId="5"/>
    <cellStyle name="Percent 2" xfId="2" xr:uid="{ADBBA759-10A6-4D6A-B452-298A8E93BA31}"/>
    <cellStyle name="Percent 2 2" xfId="213" xr:uid="{4C216045-4244-4D0C-BCCC-A8E5C32CA396}"/>
    <cellStyle name="Percent 2 2 2" xfId="214" xr:uid="{BBB280CE-A2A2-4AEC-8357-71E22855D08C}"/>
    <cellStyle name="Percent 2 2 3" xfId="215" xr:uid="{DD6DDB32-2AA3-481E-ACCC-A95935D555AC}"/>
    <cellStyle name="Percent 2 2 4" xfId="216" xr:uid="{DDA6B88B-2219-403D-910D-CC5BD72D20BF}"/>
    <cellStyle name="Percent 2 2 5" xfId="217" xr:uid="{DEBDF2F7-92EB-4628-B15D-F578FA086AAD}"/>
    <cellStyle name="Percent 2 3" xfId="218" xr:uid="{3B98FF1C-7C12-451F-BB48-7FF3D1C32634}"/>
    <cellStyle name="Percent 2 4" xfId="219" xr:uid="{639E0DB8-B382-480F-AF76-48CA1EAF7C7C}"/>
    <cellStyle name="Percent 2 5" xfId="220" xr:uid="{8FB6DC25-77C7-4393-800D-2DDB76AE09C2}"/>
    <cellStyle name="Percent 2 6" xfId="212" xr:uid="{7C7ACD69-F1B1-4A37-8ED5-BA96D00A2F9A}"/>
    <cellStyle name="Percent 3" xfId="147" xr:uid="{2A19B82A-1112-4E1F-85D0-7C9E6003D215}"/>
    <cellStyle name="Percent 3 2" xfId="222" xr:uid="{9A3A3CCF-0C6C-4770-960A-215377B2C6F8}"/>
    <cellStyle name="Percent 3 2 2" xfId="223" xr:uid="{55E6A95D-8EED-410A-B357-139BABF5FF9C}"/>
    <cellStyle name="Percent 3 2 3" xfId="224" xr:uid="{3337C1CE-021E-4824-BC7B-9F7493CDF142}"/>
    <cellStyle name="Percent 3 2 4" xfId="225" xr:uid="{D4700160-A7DE-45E8-9593-31B64B033F87}"/>
    <cellStyle name="Percent 3 2 5" xfId="226" xr:uid="{1A1E0366-343E-4F63-9296-50805B42316F}"/>
    <cellStyle name="Percent 3 3" xfId="227" xr:uid="{41AAC2AC-032E-444A-8134-5308C7043F45}"/>
    <cellStyle name="Percent 3 4" xfId="228" xr:uid="{F3FEBCEC-5569-49C7-B953-E92FE3BF0731}"/>
    <cellStyle name="Percent 3 5" xfId="229" xr:uid="{82F25256-761A-4B67-83A6-813C9398BF71}"/>
    <cellStyle name="Percent 3 6" xfId="221" xr:uid="{1DE8AD57-AE03-4DB5-9D55-FB927DCDDB42}"/>
    <cellStyle name="Percent 3 7" xfId="245" xr:uid="{2D8B713D-FA72-4285-8B18-32D709DDF752}"/>
    <cellStyle name="Percent 4" xfId="230" xr:uid="{B5CECB95-915E-4A10-BCE0-56CB266071AC}"/>
    <cellStyle name="Percent 5" xfId="211" xr:uid="{0873455B-DB29-48E8-9940-969DA99ACD4D}"/>
    <cellStyle name="Title 2" xfId="167" xr:uid="{7AF0BA19-B333-4BF5-84E4-A07A1CEC2D7C}"/>
    <cellStyle name="Total" xfId="21" builtinId="25" customBuiltin="1"/>
    <cellStyle name="Warning Text" xfId="19" builtinId="11" customBuiltin="1"/>
  </cellStyles>
  <dxfs count="0"/>
  <tableStyles count="0" defaultTableStyle="TableStyleMedium2" defaultPivotStyle="PivotStyleLight16"/>
  <colors>
    <mruColors>
      <color rgb="FFA6C0CB"/>
      <color rgb="FFFAA74A"/>
      <color rgb="FF003A5D"/>
      <color rgb="FF9E76B4"/>
      <color rgb="FFEF4D7F"/>
      <color rgb="FF948A54"/>
      <color rgb="FF6AC17B"/>
      <color rgb="FF00ACD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NZ"/>
              <a:t>Fuel prices ($/GJ)</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2629705409298872"/>
          <c:y val="0.17179249652616954"/>
          <c:w val="0.70640226722006483"/>
          <c:h val="0.66497033059152122"/>
        </c:manualLayout>
      </c:layout>
      <c:lineChart>
        <c:grouping val="standard"/>
        <c:varyColors val="0"/>
        <c:ser>
          <c:idx val="0"/>
          <c:order val="0"/>
          <c:tx>
            <c:strRef>
              <c:f>'Fuel prices'!$B$10</c:f>
              <c:strCache>
                <c:ptCount val="1"/>
                <c:pt idx="0">
                  <c:v>Gas</c:v>
                </c:pt>
              </c:strCache>
            </c:strRef>
          </c:tx>
          <c:spPr>
            <a:ln w="28575" cap="rnd">
              <a:solidFill>
                <a:schemeClr val="accent1"/>
              </a:solidFill>
              <a:round/>
            </a:ln>
            <a:effectLst/>
          </c:spPr>
          <c:marker>
            <c:symbol val="none"/>
          </c:marker>
          <c:cat>
            <c:numRef>
              <c:f>'Fuel prices'!$A$11:$A$24</c:f>
              <c:numCache>
                <c:formatCode>General</c:formatCode>
                <c:ptCount val="14"/>
                <c:pt idx="0">
                  <c:v>2022</c:v>
                </c:pt>
                <c:pt idx="1">
                  <c:v>2023</c:v>
                </c:pt>
                <c:pt idx="2">
                  <c:v>2024</c:v>
                </c:pt>
                <c:pt idx="3">
                  <c:v>2025</c:v>
                </c:pt>
                <c:pt idx="4">
                  <c:v>2026</c:v>
                </c:pt>
                <c:pt idx="5">
                  <c:v>2027</c:v>
                </c:pt>
                <c:pt idx="6">
                  <c:v>2028</c:v>
                </c:pt>
                <c:pt idx="7">
                  <c:v>2029</c:v>
                </c:pt>
                <c:pt idx="8">
                  <c:v>2030</c:v>
                </c:pt>
                <c:pt idx="9">
                  <c:v>2031</c:v>
                </c:pt>
                <c:pt idx="10">
                  <c:v>2032</c:v>
                </c:pt>
                <c:pt idx="11">
                  <c:v>2033</c:v>
                </c:pt>
                <c:pt idx="12">
                  <c:v>2034</c:v>
                </c:pt>
                <c:pt idx="13">
                  <c:v>2035</c:v>
                </c:pt>
              </c:numCache>
            </c:numRef>
          </c:cat>
          <c:val>
            <c:numRef>
              <c:f>'Fuel prices'!$B$11:$B$24</c:f>
              <c:numCache>
                <c:formatCode>_("$"* #,##0.00_);_("$"* \(#,##0.00\);_("$"* "-"??_);_(@_)</c:formatCode>
                <c:ptCount val="14"/>
                <c:pt idx="0">
                  <c:v>14.45</c:v>
                </c:pt>
                <c:pt idx="1">
                  <c:v>11.642216353570484</c:v>
                </c:pt>
                <c:pt idx="2">
                  <c:v>8.8344327071409694</c:v>
                </c:pt>
                <c:pt idx="3">
                  <c:v>8.5894959610027133</c:v>
                </c:pt>
                <c:pt idx="4">
                  <c:v>8.4766208950450093</c:v>
                </c:pt>
                <c:pt idx="5">
                  <c:v>8.6197206771460273</c:v>
                </c:pt>
                <c:pt idx="6">
                  <c:v>8.8313592983995157</c:v>
                </c:pt>
                <c:pt idx="7">
                  <c:v>8.9943910157851814</c:v>
                </c:pt>
                <c:pt idx="8">
                  <c:v>9.1314342645264954</c:v>
                </c:pt>
                <c:pt idx="9">
                  <c:v>9.2812477186993316</c:v>
                </c:pt>
                <c:pt idx="10">
                  <c:v>9.4877647766438731</c:v>
                </c:pt>
                <c:pt idx="11">
                  <c:v>9.6782430489629778</c:v>
                </c:pt>
                <c:pt idx="12">
                  <c:v>9.8470502507781639</c:v>
                </c:pt>
                <c:pt idx="13">
                  <c:v>10.029720858803463</c:v>
                </c:pt>
              </c:numCache>
            </c:numRef>
          </c:val>
          <c:smooth val="0"/>
          <c:extLst>
            <c:ext xmlns:c16="http://schemas.microsoft.com/office/drawing/2014/chart" uri="{C3380CC4-5D6E-409C-BE32-E72D297353CC}">
              <c16:uniqueId val="{00000000-70E1-4AD3-A026-861E83729AD9}"/>
            </c:ext>
          </c:extLst>
        </c:ser>
        <c:ser>
          <c:idx val="1"/>
          <c:order val="1"/>
          <c:tx>
            <c:strRef>
              <c:f>'Fuel prices'!$C$10</c:f>
              <c:strCache>
                <c:ptCount val="1"/>
                <c:pt idx="0">
                  <c:v>Coal</c:v>
                </c:pt>
              </c:strCache>
            </c:strRef>
          </c:tx>
          <c:spPr>
            <a:ln w="28575" cap="rnd">
              <a:solidFill>
                <a:schemeClr val="accent2"/>
              </a:solidFill>
              <a:round/>
            </a:ln>
            <a:effectLst/>
          </c:spPr>
          <c:marker>
            <c:symbol val="none"/>
          </c:marker>
          <c:cat>
            <c:numRef>
              <c:f>'Fuel prices'!$A$11:$A$24</c:f>
              <c:numCache>
                <c:formatCode>General</c:formatCode>
                <c:ptCount val="14"/>
                <c:pt idx="0">
                  <c:v>2022</c:v>
                </c:pt>
                <c:pt idx="1">
                  <c:v>2023</c:v>
                </c:pt>
                <c:pt idx="2">
                  <c:v>2024</c:v>
                </c:pt>
                <c:pt idx="3">
                  <c:v>2025</c:v>
                </c:pt>
                <c:pt idx="4">
                  <c:v>2026</c:v>
                </c:pt>
                <c:pt idx="5">
                  <c:v>2027</c:v>
                </c:pt>
                <c:pt idx="6">
                  <c:v>2028</c:v>
                </c:pt>
                <c:pt idx="7">
                  <c:v>2029</c:v>
                </c:pt>
                <c:pt idx="8">
                  <c:v>2030</c:v>
                </c:pt>
                <c:pt idx="9">
                  <c:v>2031</c:v>
                </c:pt>
                <c:pt idx="10">
                  <c:v>2032</c:v>
                </c:pt>
                <c:pt idx="11">
                  <c:v>2033</c:v>
                </c:pt>
                <c:pt idx="12">
                  <c:v>2034</c:v>
                </c:pt>
                <c:pt idx="13">
                  <c:v>2035</c:v>
                </c:pt>
              </c:numCache>
            </c:numRef>
          </c:cat>
          <c:val>
            <c:numRef>
              <c:f>'Fuel prices'!$C$11:$C$24</c:f>
              <c:numCache>
                <c:formatCode>_("$"* #,##0.00_);_("$"* \(#,##0.00\);_("$"* "-"??_);_(@_)</c:formatCode>
                <c:ptCount val="14"/>
                <c:pt idx="0">
                  <c:v>13.01</c:v>
                </c:pt>
                <c:pt idx="1">
                  <c:v>11.719999999999999</c:v>
                </c:pt>
                <c:pt idx="2">
                  <c:v>10.43</c:v>
                </c:pt>
                <c:pt idx="3">
                  <c:v>9.14</c:v>
                </c:pt>
                <c:pt idx="4">
                  <c:v>7.85</c:v>
                </c:pt>
                <c:pt idx="5">
                  <c:v>7.85</c:v>
                </c:pt>
                <c:pt idx="6">
                  <c:v>7.85</c:v>
                </c:pt>
                <c:pt idx="7">
                  <c:v>7.85</c:v>
                </c:pt>
                <c:pt idx="8">
                  <c:v>7.85</c:v>
                </c:pt>
                <c:pt idx="9">
                  <c:v>7.85</c:v>
                </c:pt>
                <c:pt idx="10">
                  <c:v>7.85</c:v>
                </c:pt>
                <c:pt idx="11">
                  <c:v>7.85</c:v>
                </c:pt>
                <c:pt idx="12">
                  <c:v>7.85</c:v>
                </c:pt>
                <c:pt idx="13">
                  <c:v>7.85</c:v>
                </c:pt>
              </c:numCache>
            </c:numRef>
          </c:val>
          <c:smooth val="0"/>
          <c:extLst>
            <c:ext xmlns:c16="http://schemas.microsoft.com/office/drawing/2014/chart" uri="{C3380CC4-5D6E-409C-BE32-E72D297353CC}">
              <c16:uniqueId val="{00000001-70E1-4AD3-A026-861E83729AD9}"/>
            </c:ext>
          </c:extLst>
        </c:ser>
        <c:dLbls>
          <c:showLegendKey val="0"/>
          <c:showVal val="0"/>
          <c:showCatName val="0"/>
          <c:showSerName val="0"/>
          <c:showPercent val="0"/>
          <c:showBubbleSize val="0"/>
        </c:dLbls>
        <c:smooth val="0"/>
        <c:axId val="649495071"/>
        <c:axId val="649508799"/>
      </c:lineChart>
      <c:catAx>
        <c:axId val="64949507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49508799"/>
        <c:crosses val="autoZero"/>
        <c:auto val="1"/>
        <c:lblAlgn val="ctr"/>
        <c:lblOffset val="100"/>
        <c:noMultiLvlLbl val="0"/>
      </c:catAx>
      <c:valAx>
        <c:axId val="649508799"/>
        <c:scaling>
          <c:orientation val="minMax"/>
        </c:scaling>
        <c:delete val="0"/>
        <c:axPos val="l"/>
        <c:majorGridlines>
          <c:spPr>
            <a:ln w="9525" cap="flat" cmpd="sng" algn="ctr">
              <a:solidFill>
                <a:schemeClr val="tx1">
                  <a:lumMod val="15000"/>
                  <a:lumOff val="85000"/>
                </a:schemeClr>
              </a:solidFill>
              <a:round/>
            </a:ln>
            <a:effectLst/>
          </c:spPr>
        </c:majorGridlines>
        <c:numFmt formatCode="_(&quot;$&quot;* #,##0.00_);_(&quot;$&quot;* \(#,##0.00\);_(&quot;$&quot;*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49495071"/>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385074516372318"/>
          <c:y val="8.3489110705786018E-2"/>
          <c:w val="0.58441482316236693"/>
          <c:h val="0.7021016268895095"/>
        </c:manualLayout>
      </c:layout>
      <c:lineChart>
        <c:grouping val="standard"/>
        <c:varyColors val="0"/>
        <c:ser>
          <c:idx val="0"/>
          <c:order val="0"/>
          <c:tx>
            <c:strRef>
              <c:f>'Emissions pricing'!$B$7</c:f>
              <c:strCache>
                <c:ptCount val="1"/>
                <c:pt idx="0">
                  <c:v>Current CCR trigger</c:v>
                </c:pt>
              </c:strCache>
            </c:strRef>
          </c:tx>
          <c:spPr>
            <a:ln w="28575" cap="rnd">
              <a:solidFill>
                <a:schemeClr val="accent1"/>
              </a:solidFill>
              <a:round/>
            </a:ln>
            <a:effectLst/>
          </c:spPr>
          <c:marker>
            <c:symbol val="none"/>
          </c:marker>
          <c:cat>
            <c:numRef>
              <c:f>'Emissions pricing'!$A$8:$A$21</c:f>
              <c:numCache>
                <c:formatCode>General</c:formatCode>
                <c:ptCount val="14"/>
                <c:pt idx="0">
                  <c:v>2022</c:v>
                </c:pt>
                <c:pt idx="1">
                  <c:v>2023</c:v>
                </c:pt>
                <c:pt idx="2">
                  <c:v>2024</c:v>
                </c:pt>
                <c:pt idx="3">
                  <c:v>2025</c:v>
                </c:pt>
                <c:pt idx="4">
                  <c:v>2026</c:v>
                </c:pt>
                <c:pt idx="5">
                  <c:v>2027</c:v>
                </c:pt>
                <c:pt idx="6">
                  <c:v>2028</c:v>
                </c:pt>
                <c:pt idx="7">
                  <c:v>2029</c:v>
                </c:pt>
                <c:pt idx="8">
                  <c:v>2030</c:v>
                </c:pt>
                <c:pt idx="9">
                  <c:v>2031</c:v>
                </c:pt>
                <c:pt idx="10">
                  <c:v>2032</c:v>
                </c:pt>
                <c:pt idx="11">
                  <c:v>2033</c:v>
                </c:pt>
                <c:pt idx="12">
                  <c:v>2034</c:v>
                </c:pt>
                <c:pt idx="13">
                  <c:v>2035</c:v>
                </c:pt>
              </c:numCache>
            </c:numRef>
          </c:cat>
          <c:val>
            <c:numRef>
              <c:f>'Emissions pricing'!$B$8:$B$21</c:f>
              <c:numCache>
                <c:formatCode>_("$"* #,##0.00_);_("$"* \(#,##0.00\);_("$"* "-"??_);_(@_)</c:formatCode>
                <c:ptCount val="14"/>
                <c:pt idx="0">
                  <c:v>70</c:v>
                </c:pt>
                <c:pt idx="1">
                  <c:v>77</c:v>
                </c:pt>
                <c:pt idx="2">
                  <c:v>84.7</c:v>
                </c:pt>
                <c:pt idx="3">
                  <c:v>93.170000000000016</c:v>
                </c:pt>
                <c:pt idx="4">
                  <c:v>102.48700000000002</c:v>
                </c:pt>
                <c:pt idx="5">
                  <c:v>112.73570000000004</c:v>
                </c:pt>
                <c:pt idx="6">
                  <c:v>124.00927000000006</c:v>
                </c:pt>
                <c:pt idx="7">
                  <c:v>136.41019700000007</c:v>
                </c:pt>
                <c:pt idx="8">
                  <c:v>150.05121670000008</c:v>
                </c:pt>
                <c:pt idx="9">
                  <c:v>154.55275320100009</c:v>
                </c:pt>
                <c:pt idx="10">
                  <c:v>159.18933579703008</c:v>
                </c:pt>
                <c:pt idx="11">
                  <c:v>163.96501587094099</c:v>
                </c:pt>
                <c:pt idx="12">
                  <c:v>168.88396634706922</c:v>
                </c:pt>
                <c:pt idx="13">
                  <c:v>173.9504853374813</c:v>
                </c:pt>
              </c:numCache>
            </c:numRef>
          </c:val>
          <c:smooth val="0"/>
          <c:extLst>
            <c:ext xmlns:c16="http://schemas.microsoft.com/office/drawing/2014/chart" uri="{C3380CC4-5D6E-409C-BE32-E72D297353CC}">
              <c16:uniqueId val="{00000001-61E6-44B5-8AF7-C56C5E2D98DF}"/>
            </c:ext>
          </c:extLst>
        </c:ser>
        <c:dLbls>
          <c:showLegendKey val="0"/>
          <c:showVal val="0"/>
          <c:showCatName val="0"/>
          <c:showSerName val="0"/>
          <c:showPercent val="0"/>
          <c:showBubbleSize val="0"/>
        </c:dLbls>
        <c:smooth val="0"/>
        <c:axId val="260686719"/>
        <c:axId val="260687135"/>
      </c:lineChart>
      <c:catAx>
        <c:axId val="260686719"/>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60687135"/>
        <c:crosses val="autoZero"/>
        <c:auto val="1"/>
        <c:lblAlgn val="ctr"/>
        <c:lblOffset val="100"/>
        <c:noMultiLvlLbl val="0"/>
      </c:catAx>
      <c:valAx>
        <c:axId val="260687135"/>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NZ"/>
                  <a:t>emissions price ($/tCO</a:t>
                </a:r>
                <a:r>
                  <a:rPr lang="en-NZ" baseline="-25000"/>
                  <a:t>2</a:t>
                </a:r>
                <a:r>
                  <a:rPr lang="en-NZ"/>
                  <a:t>e)</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60686719"/>
        <c:crosses val="autoZero"/>
        <c:crossBetween val="midCat"/>
      </c:valAx>
      <c:spPr>
        <a:noFill/>
        <a:ln>
          <a:noFill/>
        </a:ln>
        <a:effectLst/>
      </c:spPr>
    </c:plotArea>
    <c:legend>
      <c:legendPos val="r"/>
      <c:layout>
        <c:manualLayout>
          <c:xMode val="edge"/>
          <c:yMode val="edge"/>
          <c:x val="0.77040018900001395"/>
          <c:y val="9.5138684644896596E-2"/>
          <c:w val="0.22959981099998614"/>
          <c:h val="0.7655207103772361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286099840926557"/>
          <c:y val="5.0925777777777778E-2"/>
          <c:w val="0.61629531656806491"/>
          <c:h val="0.75982943150872895"/>
        </c:manualLayout>
      </c:layout>
      <c:lineChart>
        <c:grouping val="standard"/>
        <c:varyColors val="0"/>
        <c:ser>
          <c:idx val="0"/>
          <c:order val="0"/>
          <c:tx>
            <c:strRef>
              <c:f>Demand!$B$9</c:f>
              <c:strCache>
                <c:ptCount val="1"/>
                <c:pt idx="0">
                  <c:v>Demonstration path (update)</c:v>
                </c:pt>
              </c:strCache>
            </c:strRef>
          </c:tx>
          <c:spPr>
            <a:ln w="28575" cap="rnd">
              <a:solidFill>
                <a:schemeClr val="accent1"/>
              </a:solidFill>
              <a:round/>
            </a:ln>
            <a:effectLst/>
          </c:spPr>
          <c:marker>
            <c:symbol val="none"/>
          </c:marker>
          <c:cat>
            <c:numRef>
              <c:extLst>
                <c:ext xmlns:c15="http://schemas.microsoft.com/office/drawing/2012/chart" uri="{02D57815-91ED-43cb-92C2-25804820EDAC}">
                  <c15:fullRef>
                    <c15:sqref>Demand!$A$10:$A$24</c15:sqref>
                  </c15:fullRef>
                </c:ext>
              </c:extLst>
              <c:f>Demand!$A$11:$A$24</c:f>
              <c:numCache>
                <c:formatCode>General</c:formatCode>
                <c:ptCount val="14"/>
                <c:pt idx="0">
                  <c:v>2022</c:v>
                </c:pt>
                <c:pt idx="1">
                  <c:v>2023</c:v>
                </c:pt>
                <c:pt idx="2">
                  <c:v>2024</c:v>
                </c:pt>
                <c:pt idx="3">
                  <c:v>2025</c:v>
                </c:pt>
                <c:pt idx="4">
                  <c:v>2026</c:v>
                </c:pt>
                <c:pt idx="5">
                  <c:v>2027</c:v>
                </c:pt>
                <c:pt idx="6">
                  <c:v>2028</c:v>
                </c:pt>
                <c:pt idx="7">
                  <c:v>2029</c:v>
                </c:pt>
                <c:pt idx="8">
                  <c:v>2030</c:v>
                </c:pt>
                <c:pt idx="9">
                  <c:v>2031</c:v>
                </c:pt>
                <c:pt idx="10">
                  <c:v>2032</c:v>
                </c:pt>
                <c:pt idx="11">
                  <c:v>2033</c:v>
                </c:pt>
                <c:pt idx="12">
                  <c:v>2034</c:v>
                </c:pt>
                <c:pt idx="13">
                  <c:v>2035</c:v>
                </c:pt>
              </c:numCache>
            </c:numRef>
          </c:cat>
          <c:val>
            <c:numRef>
              <c:extLst>
                <c:ext xmlns:c15="http://schemas.microsoft.com/office/drawing/2012/chart" uri="{02D57815-91ED-43cb-92C2-25804820EDAC}">
                  <c15:fullRef>
                    <c15:sqref>Demand!$B$10:$B$24</c15:sqref>
                  </c15:fullRef>
                </c:ext>
              </c:extLst>
              <c:f>Demand!$B$11:$B$24</c:f>
              <c:numCache>
                <c:formatCode>_(* #,##0.00_);_(* \(#,##0.00\);_(* "-"??_);_(@_)</c:formatCode>
                <c:ptCount val="14"/>
                <c:pt idx="0">
                  <c:v>39.962144105366953</c:v>
                </c:pt>
                <c:pt idx="1">
                  <c:v>40.200425384245818</c:v>
                </c:pt>
                <c:pt idx="2">
                  <c:v>40.719186067364944</c:v>
                </c:pt>
                <c:pt idx="3">
                  <c:v>41.313462313990826</c:v>
                </c:pt>
                <c:pt idx="4">
                  <c:v>42.062355834988097</c:v>
                </c:pt>
                <c:pt idx="5">
                  <c:v>42.787714981334403</c:v>
                </c:pt>
                <c:pt idx="6">
                  <c:v>43.560272555961895</c:v>
                </c:pt>
                <c:pt idx="7">
                  <c:v>44.381561438244553</c:v>
                </c:pt>
                <c:pt idx="8">
                  <c:v>45.264230534995491</c:v>
                </c:pt>
                <c:pt idx="9">
                  <c:v>46.266093058633089</c:v>
                </c:pt>
                <c:pt idx="10">
                  <c:v>47.298953844924768</c:v>
                </c:pt>
                <c:pt idx="11">
                  <c:v>48.442064704555179</c:v>
                </c:pt>
                <c:pt idx="12">
                  <c:v>49.579858916613752</c:v>
                </c:pt>
                <c:pt idx="13">
                  <c:v>50.693090063957975</c:v>
                </c:pt>
              </c:numCache>
            </c:numRef>
          </c:val>
          <c:smooth val="0"/>
          <c:extLst>
            <c:ext xmlns:c16="http://schemas.microsoft.com/office/drawing/2014/chart" uri="{C3380CC4-5D6E-409C-BE32-E72D297353CC}">
              <c16:uniqueId val="{00000000-22DA-4B5F-A0FC-77A19E9713EE}"/>
            </c:ext>
          </c:extLst>
        </c:ser>
        <c:dLbls>
          <c:showLegendKey val="0"/>
          <c:showVal val="0"/>
          <c:showCatName val="0"/>
          <c:showSerName val="0"/>
          <c:showPercent val="0"/>
          <c:showBubbleSize val="0"/>
        </c:dLbls>
        <c:smooth val="0"/>
        <c:axId val="422606784"/>
        <c:axId val="422594720"/>
      </c:lineChart>
      <c:catAx>
        <c:axId val="422606784"/>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22594720"/>
        <c:crosses val="autoZero"/>
        <c:auto val="1"/>
        <c:lblAlgn val="ctr"/>
        <c:lblOffset val="100"/>
        <c:noMultiLvlLbl val="0"/>
      </c:catAx>
      <c:valAx>
        <c:axId val="42259472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NZ"/>
                  <a:t>Annual demand</a:t>
                </a:r>
                <a:r>
                  <a:rPr lang="en-NZ" baseline="0"/>
                  <a:t> (T</a:t>
                </a:r>
                <a:r>
                  <a:rPr lang="en-NZ"/>
                  <a:t>Wh)</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0"/>
        <c:majorTickMark val="out"/>
        <c:minorTickMark val="none"/>
        <c:tickLblPos val="nextTo"/>
        <c:spPr>
          <a:noFill/>
          <a:ln>
            <a:solidFill>
              <a:srgbClr val="003A5D"/>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22606784"/>
        <c:crosses val="autoZero"/>
        <c:crossBetween val="midCat"/>
      </c:valAx>
      <c:spPr>
        <a:noFill/>
        <a:ln>
          <a:noFill/>
        </a:ln>
        <a:effectLst/>
      </c:spPr>
    </c:plotArea>
    <c:legend>
      <c:legendPos val="r"/>
      <c:layout>
        <c:manualLayout>
          <c:xMode val="edge"/>
          <c:yMode val="edge"/>
          <c:x val="0.75797569444444435"/>
          <c:y val="8.0438222222222217E-2"/>
          <c:w val="0.23924652777777777"/>
          <c:h val="0.7974569845435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010870516185479"/>
          <c:y val="4.8500236318606116E-2"/>
          <c:w val="0.63857315697398753"/>
          <c:h val="0.82243682355371195"/>
        </c:manualLayout>
      </c:layout>
      <c:barChart>
        <c:barDir val="col"/>
        <c:grouping val="clustered"/>
        <c:varyColors val="0"/>
        <c:ser>
          <c:idx val="0"/>
          <c:order val="4"/>
          <c:spPr>
            <a:solidFill>
              <a:schemeClr val="bg1">
                <a:lumMod val="85000"/>
                <a:alpha val="62000"/>
              </a:schemeClr>
            </a:solidFill>
            <a:ln>
              <a:noFill/>
            </a:ln>
            <a:effectLst/>
          </c:spPr>
          <c:invertIfNegative val="0"/>
          <c:dLbls>
            <c:dLbl>
              <c:idx val="0"/>
              <c:tx>
                <c:rich>
                  <a:bodyPr/>
                  <a:lstStyle/>
                  <a:p>
                    <a:fld id="{6D70DC81-1F34-44BB-8110-2C05F40A9EE5}" type="CELLRANGE">
                      <a:rPr lang="en-US"/>
                      <a:pPr/>
                      <a:t>[CELLRANGE]</a:t>
                    </a:fld>
                    <a:endParaRPr lang="en-NZ"/>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0-CA27-4CAA-93E7-8AD2585C9BB1}"/>
                </c:ext>
              </c:extLst>
            </c:dLbl>
            <c:dLbl>
              <c:idx val="1"/>
              <c:tx>
                <c:rich>
                  <a:bodyPr/>
                  <a:lstStyle/>
                  <a:p>
                    <a:fld id="{F2B0E51C-F24E-4387-BECF-9DCDF6F4456D}" type="CELLRANGE">
                      <a:rPr lang="en-NZ"/>
                      <a:pPr/>
                      <a:t>[CELLRANGE]</a:t>
                    </a:fld>
                    <a:endParaRPr lang="en-NZ"/>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1-CA27-4CAA-93E7-8AD2585C9BB1}"/>
                </c:ext>
              </c:extLst>
            </c:dLbl>
            <c:dLbl>
              <c:idx val="2"/>
              <c:tx>
                <c:rich>
                  <a:bodyPr/>
                  <a:lstStyle/>
                  <a:p>
                    <a:fld id="{0A65AA6B-7A01-4032-B6AB-C40759D2BA09}" type="CELLRANGE">
                      <a:rPr lang="en-NZ"/>
                      <a:pPr/>
                      <a:t>[CELLRANGE]</a:t>
                    </a:fld>
                    <a:endParaRPr lang="en-NZ"/>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CA27-4CAA-93E7-8AD2585C9BB1}"/>
                </c:ext>
              </c:extLst>
            </c:dLbl>
            <c:dLbl>
              <c:idx val="3"/>
              <c:tx>
                <c:rich>
                  <a:bodyPr/>
                  <a:lstStyle/>
                  <a:p>
                    <a:fld id="{C394321A-615E-4D0F-8900-94EDFA5E3630}" type="CELLRANGE">
                      <a:rPr lang="en-NZ"/>
                      <a:pPr/>
                      <a:t>[CELLRANGE]</a:t>
                    </a:fld>
                    <a:endParaRPr lang="en-NZ"/>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CA27-4CAA-93E7-8AD2585C9BB1}"/>
                </c:ext>
              </c:extLst>
            </c:dLbl>
            <c:dLbl>
              <c:idx val="4"/>
              <c:tx>
                <c:rich>
                  <a:bodyPr/>
                  <a:lstStyle/>
                  <a:p>
                    <a:fld id="{505F61BA-8BB7-4059-B4AD-354902C164EB}" type="CELLRANGE">
                      <a:rPr lang="en-NZ"/>
                      <a:pPr/>
                      <a:t>[CELLRANGE]</a:t>
                    </a:fld>
                    <a:endParaRPr lang="en-NZ"/>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CA27-4CAA-93E7-8AD2585C9BB1}"/>
                </c:ext>
              </c:extLst>
            </c:dLbl>
            <c:dLbl>
              <c:idx val="5"/>
              <c:tx>
                <c:rich>
                  <a:bodyPr/>
                  <a:lstStyle/>
                  <a:p>
                    <a:fld id="{343427F9-35AF-4AA0-A9CA-2DD5079C8928}" type="CELLRANGE">
                      <a:rPr lang="en-NZ"/>
                      <a:pPr/>
                      <a:t>[CELLRANGE]</a:t>
                    </a:fld>
                    <a:endParaRPr lang="en-NZ"/>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CA27-4CAA-93E7-8AD2585C9BB1}"/>
                </c:ext>
              </c:extLst>
            </c:dLbl>
            <c:dLbl>
              <c:idx val="6"/>
              <c:tx>
                <c:rich>
                  <a:bodyPr/>
                  <a:lstStyle/>
                  <a:p>
                    <a:fld id="{3143C193-DF79-4B7B-8320-FDCFB6C95E95}" type="CELLRANGE">
                      <a:rPr lang="en-NZ"/>
                      <a:pPr/>
                      <a:t>[CELLRANGE]</a:t>
                    </a:fld>
                    <a:endParaRPr lang="en-NZ"/>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6-CA27-4CAA-93E7-8AD2585C9BB1}"/>
                </c:ext>
              </c:extLst>
            </c:dLbl>
            <c:dLbl>
              <c:idx val="7"/>
              <c:tx>
                <c:rich>
                  <a:bodyPr/>
                  <a:lstStyle/>
                  <a:p>
                    <a:fld id="{5B375198-7B6C-4FA1-8369-E012688E909F}" type="CELLRANGE">
                      <a:rPr lang="en-NZ"/>
                      <a:pPr/>
                      <a:t>[CELLRANGE]</a:t>
                    </a:fld>
                    <a:endParaRPr lang="en-NZ"/>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CA27-4CAA-93E7-8AD2585C9BB1}"/>
                </c:ext>
              </c:extLst>
            </c:dLbl>
            <c:dLbl>
              <c:idx val="8"/>
              <c:tx>
                <c:rich>
                  <a:bodyPr/>
                  <a:lstStyle/>
                  <a:p>
                    <a:fld id="{0C98F6D4-61C8-41E2-ADFF-ECE993E3DC79}" type="CELLRANGE">
                      <a:rPr lang="en-NZ"/>
                      <a:pPr/>
                      <a:t>[CELLRANGE]</a:t>
                    </a:fld>
                    <a:endParaRPr lang="en-NZ"/>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CA27-4CAA-93E7-8AD2585C9BB1}"/>
                </c:ext>
              </c:extLst>
            </c:dLbl>
            <c:dLbl>
              <c:idx val="9"/>
              <c:tx>
                <c:rich>
                  <a:bodyPr/>
                  <a:lstStyle/>
                  <a:p>
                    <a:fld id="{80191A62-0348-4F61-A3E6-3DF7C33B2ED6}" type="CELLRANGE">
                      <a:rPr lang="en-NZ"/>
                      <a:pPr/>
                      <a:t>[CELLRANGE]</a:t>
                    </a:fld>
                    <a:endParaRPr lang="en-NZ"/>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CA27-4CAA-93E7-8AD2585C9BB1}"/>
                </c:ext>
              </c:extLst>
            </c:dLbl>
            <c:dLbl>
              <c:idx val="10"/>
              <c:tx>
                <c:rich>
                  <a:bodyPr/>
                  <a:lstStyle/>
                  <a:p>
                    <a:fld id="{5B147ADA-3DE2-479A-8A56-1A15430399B2}" type="CELLRANGE">
                      <a:rPr lang="en-NZ"/>
                      <a:pPr/>
                      <a:t>[CELLRANGE]</a:t>
                    </a:fld>
                    <a:endParaRPr lang="en-NZ"/>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A-CA27-4CAA-93E7-8AD2585C9BB1}"/>
                </c:ext>
              </c:extLst>
            </c:dLbl>
            <c:dLbl>
              <c:idx val="11"/>
              <c:tx>
                <c:rich>
                  <a:bodyPr/>
                  <a:lstStyle/>
                  <a:p>
                    <a:fld id="{29E4EA6C-6F76-413C-9DAB-1B49C958A49B}" type="CELLRANGE">
                      <a:rPr lang="en-NZ"/>
                      <a:pPr/>
                      <a:t>[CELLRANGE]</a:t>
                    </a:fld>
                    <a:endParaRPr lang="en-NZ"/>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B-CA27-4CAA-93E7-8AD2585C9BB1}"/>
                </c:ext>
              </c:extLst>
            </c:dLbl>
            <c:dLbl>
              <c:idx val="12"/>
              <c:tx>
                <c:rich>
                  <a:bodyPr/>
                  <a:lstStyle/>
                  <a:p>
                    <a:fld id="{13905B89-C331-44EE-9D92-2F3A9B882630}" type="CELLRANGE">
                      <a:rPr lang="en-NZ"/>
                      <a:pPr/>
                      <a:t>[CELLRANGE]</a:t>
                    </a:fld>
                    <a:endParaRPr lang="en-NZ"/>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C-CA27-4CAA-93E7-8AD2585C9BB1}"/>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inBase"/>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val>
            <c:numRef>
              <c:f>'Emissions plot'!$F$3:$F$15</c:f>
              <c:numCache>
                <c:formatCode>General</c:formatCode>
                <c:ptCount val="13"/>
                <c:pt idx="0">
                  <c:v>1</c:v>
                </c:pt>
                <c:pt idx="1">
                  <c:v>1</c:v>
                </c:pt>
                <c:pt idx="2">
                  <c:v>1</c:v>
                </c:pt>
                <c:pt idx="3">
                  <c:v>0</c:v>
                </c:pt>
                <c:pt idx="4">
                  <c:v>0</c:v>
                </c:pt>
                <c:pt idx="5">
                  <c:v>0</c:v>
                </c:pt>
                <c:pt idx="6">
                  <c:v>0</c:v>
                </c:pt>
                <c:pt idx="7">
                  <c:v>0</c:v>
                </c:pt>
                <c:pt idx="8">
                  <c:v>1</c:v>
                </c:pt>
                <c:pt idx="9">
                  <c:v>1</c:v>
                </c:pt>
                <c:pt idx="10">
                  <c:v>1</c:v>
                </c:pt>
                <c:pt idx="11">
                  <c:v>1</c:v>
                </c:pt>
                <c:pt idx="12">
                  <c:v>1</c:v>
                </c:pt>
              </c:numCache>
            </c:numRef>
          </c:val>
          <c:extLst>
            <c:ext xmlns:c15="http://schemas.microsoft.com/office/drawing/2012/chart" uri="{02D57815-91ED-43cb-92C2-25804820EDAC}">
              <c15:datalabelsRange>
                <c15:f>'Emissions plot'!$G$3:$G$15</c15:f>
                <c15:dlblRangeCache>
                  <c:ptCount val="13"/>
                  <c:pt idx="1">
                    <c:v>EB1</c:v>
                  </c:pt>
                  <c:pt idx="5">
                    <c:v>EB2</c:v>
                  </c:pt>
                  <c:pt idx="10">
                    <c:v>EB3</c:v>
                  </c:pt>
                </c15:dlblRangeCache>
              </c15:datalabelsRange>
            </c:ext>
            <c:ext xmlns:c16="http://schemas.microsoft.com/office/drawing/2014/chart" uri="{C3380CC4-5D6E-409C-BE32-E72D297353CC}">
              <c16:uniqueId val="{0000000D-CA27-4CAA-93E7-8AD2585C9BB1}"/>
            </c:ext>
          </c:extLst>
        </c:ser>
        <c:dLbls>
          <c:showLegendKey val="0"/>
          <c:showVal val="0"/>
          <c:showCatName val="0"/>
          <c:showSerName val="0"/>
          <c:showPercent val="0"/>
          <c:showBubbleSize val="0"/>
        </c:dLbls>
        <c:gapWidth val="0"/>
        <c:axId val="1324959088"/>
        <c:axId val="1323367872"/>
      </c:barChart>
      <c:lineChart>
        <c:grouping val="standard"/>
        <c:varyColors val="0"/>
        <c:ser>
          <c:idx val="3"/>
          <c:order val="0"/>
          <c:tx>
            <c:strRef>
              <c:f>'Emissions plot'!$E$2</c:f>
              <c:strCache>
                <c:ptCount val="1"/>
                <c:pt idx="0">
                  <c:v>12 months delay</c:v>
                </c:pt>
              </c:strCache>
            </c:strRef>
          </c:tx>
          <c:spPr>
            <a:ln w="28575" cap="rnd">
              <a:solidFill>
                <a:schemeClr val="accent4"/>
              </a:solidFill>
              <a:round/>
            </a:ln>
            <a:effectLst/>
          </c:spPr>
          <c:marker>
            <c:symbol val="none"/>
          </c:marker>
          <c:cat>
            <c:numRef>
              <c:f>'Emissions plot'!$A$3:$A$15</c:f>
              <c:numCache>
                <c:formatCode>General</c:formatCode>
                <c:ptCount val="13"/>
                <c:pt idx="0">
                  <c:v>2023</c:v>
                </c:pt>
                <c:pt idx="1">
                  <c:v>2024</c:v>
                </c:pt>
                <c:pt idx="2">
                  <c:v>2025</c:v>
                </c:pt>
                <c:pt idx="3">
                  <c:v>2026</c:v>
                </c:pt>
                <c:pt idx="4">
                  <c:v>2027</c:v>
                </c:pt>
                <c:pt idx="5">
                  <c:v>2028</c:v>
                </c:pt>
                <c:pt idx="6">
                  <c:v>2029</c:v>
                </c:pt>
                <c:pt idx="7">
                  <c:v>2030</c:v>
                </c:pt>
                <c:pt idx="8">
                  <c:v>2031</c:v>
                </c:pt>
                <c:pt idx="9">
                  <c:v>2032</c:v>
                </c:pt>
                <c:pt idx="10">
                  <c:v>2033</c:v>
                </c:pt>
                <c:pt idx="11">
                  <c:v>2034</c:v>
                </c:pt>
                <c:pt idx="12">
                  <c:v>2035</c:v>
                </c:pt>
              </c:numCache>
            </c:numRef>
          </c:cat>
          <c:val>
            <c:numRef>
              <c:f>'Emissions plot'!$E$3:$E$15</c:f>
              <c:numCache>
                <c:formatCode>0.00</c:formatCode>
                <c:ptCount val="13"/>
                <c:pt idx="0">
                  <c:v>3.0486924683565588</c:v>
                </c:pt>
                <c:pt idx="1">
                  <c:v>3.0840831159241531</c:v>
                </c:pt>
                <c:pt idx="2">
                  <c:v>2.6033038768187651</c:v>
                </c:pt>
                <c:pt idx="3">
                  <c:v>2.8148474340127119</c:v>
                </c:pt>
                <c:pt idx="4">
                  <c:v>2.501846907415072</c:v>
                </c:pt>
                <c:pt idx="5">
                  <c:v>2.1645788027467141</c:v>
                </c:pt>
                <c:pt idx="6">
                  <c:v>2.105774636883583</c:v>
                </c:pt>
                <c:pt idx="7">
                  <c:v>2.0838868738284719</c:v>
                </c:pt>
                <c:pt idx="8">
                  <c:v>2.0556210337779448</c:v>
                </c:pt>
                <c:pt idx="9">
                  <c:v>2.0688149753467311</c:v>
                </c:pt>
                <c:pt idx="10">
                  <c:v>2.125664438044061</c:v>
                </c:pt>
                <c:pt idx="11">
                  <c:v>2.151783377742972</c:v>
                </c:pt>
                <c:pt idx="12">
                  <c:v>2.1624832519461101</c:v>
                </c:pt>
              </c:numCache>
            </c:numRef>
          </c:val>
          <c:smooth val="0"/>
          <c:extLst>
            <c:ext xmlns:c16="http://schemas.microsoft.com/office/drawing/2014/chart" uri="{C3380CC4-5D6E-409C-BE32-E72D297353CC}">
              <c16:uniqueId val="{0000000E-CA27-4CAA-93E7-8AD2585C9BB1}"/>
            </c:ext>
          </c:extLst>
        </c:ser>
        <c:ser>
          <c:idx val="2"/>
          <c:order val="1"/>
          <c:tx>
            <c:strRef>
              <c:f>'Emissions plot'!$D$2</c:f>
              <c:strCache>
                <c:ptCount val="1"/>
                <c:pt idx="0">
                  <c:v>6 months delay</c:v>
                </c:pt>
              </c:strCache>
            </c:strRef>
          </c:tx>
          <c:spPr>
            <a:ln w="28575" cap="rnd">
              <a:solidFill>
                <a:schemeClr val="accent3"/>
              </a:solidFill>
              <a:round/>
            </a:ln>
            <a:effectLst/>
          </c:spPr>
          <c:marker>
            <c:symbol val="none"/>
          </c:marker>
          <c:cat>
            <c:numRef>
              <c:f>'Emissions plot'!$A$3:$A$15</c:f>
              <c:numCache>
                <c:formatCode>General</c:formatCode>
                <c:ptCount val="13"/>
                <c:pt idx="0">
                  <c:v>2023</c:v>
                </c:pt>
                <c:pt idx="1">
                  <c:v>2024</c:v>
                </c:pt>
                <c:pt idx="2">
                  <c:v>2025</c:v>
                </c:pt>
                <c:pt idx="3">
                  <c:v>2026</c:v>
                </c:pt>
                <c:pt idx="4">
                  <c:v>2027</c:v>
                </c:pt>
                <c:pt idx="5">
                  <c:v>2028</c:v>
                </c:pt>
                <c:pt idx="6">
                  <c:v>2029</c:v>
                </c:pt>
                <c:pt idx="7">
                  <c:v>2030</c:v>
                </c:pt>
                <c:pt idx="8">
                  <c:v>2031</c:v>
                </c:pt>
                <c:pt idx="9">
                  <c:v>2032</c:v>
                </c:pt>
                <c:pt idx="10">
                  <c:v>2033</c:v>
                </c:pt>
                <c:pt idx="11">
                  <c:v>2034</c:v>
                </c:pt>
                <c:pt idx="12">
                  <c:v>2035</c:v>
                </c:pt>
              </c:numCache>
            </c:numRef>
          </c:cat>
          <c:val>
            <c:numRef>
              <c:f>'Emissions plot'!$D$3:$D$15</c:f>
              <c:numCache>
                <c:formatCode>0.00</c:formatCode>
                <c:ptCount val="13"/>
                <c:pt idx="0">
                  <c:v>2.9482168647532259</c:v>
                </c:pt>
                <c:pt idx="1">
                  <c:v>2.6415903305897839</c:v>
                </c:pt>
                <c:pt idx="2">
                  <c:v>2.537815035777264</c:v>
                </c:pt>
                <c:pt idx="3">
                  <c:v>2.572305559165216</c:v>
                </c:pt>
                <c:pt idx="4">
                  <c:v>2.216615070127006</c:v>
                </c:pt>
                <c:pt idx="5">
                  <c:v>2.017717684764972</c:v>
                </c:pt>
                <c:pt idx="6">
                  <c:v>2.031836780976549</c:v>
                </c:pt>
                <c:pt idx="7">
                  <c:v>1.881368039752511</c:v>
                </c:pt>
                <c:pt idx="8">
                  <c:v>1.9326917869183899</c:v>
                </c:pt>
                <c:pt idx="9">
                  <c:v>1.9513075292213899</c:v>
                </c:pt>
                <c:pt idx="10">
                  <c:v>1.963634236711687</c:v>
                </c:pt>
                <c:pt idx="11">
                  <c:v>2.0378992565252689</c:v>
                </c:pt>
                <c:pt idx="12">
                  <c:v>2.0104393257867792</c:v>
                </c:pt>
              </c:numCache>
            </c:numRef>
          </c:val>
          <c:smooth val="0"/>
          <c:extLst>
            <c:ext xmlns:c16="http://schemas.microsoft.com/office/drawing/2014/chart" uri="{C3380CC4-5D6E-409C-BE32-E72D297353CC}">
              <c16:uniqueId val="{0000000F-CA27-4CAA-93E7-8AD2585C9BB1}"/>
            </c:ext>
          </c:extLst>
        </c:ser>
        <c:ser>
          <c:idx val="1"/>
          <c:order val="2"/>
          <c:tx>
            <c:strRef>
              <c:f>'Emissions plot'!$C$2</c:f>
              <c:strCache>
                <c:ptCount val="1"/>
                <c:pt idx="0">
                  <c:v>Demonstration path</c:v>
                </c:pt>
              </c:strCache>
            </c:strRef>
          </c:tx>
          <c:spPr>
            <a:ln w="28575" cap="rnd">
              <a:solidFill>
                <a:schemeClr val="accent2"/>
              </a:solidFill>
              <a:round/>
            </a:ln>
            <a:effectLst/>
          </c:spPr>
          <c:marker>
            <c:symbol val="none"/>
          </c:marker>
          <c:cat>
            <c:numRef>
              <c:f>'Emissions plot'!$A$3:$A$15</c:f>
              <c:numCache>
                <c:formatCode>General</c:formatCode>
                <c:ptCount val="13"/>
                <c:pt idx="0">
                  <c:v>2023</c:v>
                </c:pt>
                <c:pt idx="1">
                  <c:v>2024</c:v>
                </c:pt>
                <c:pt idx="2">
                  <c:v>2025</c:v>
                </c:pt>
                <c:pt idx="3">
                  <c:v>2026</c:v>
                </c:pt>
                <c:pt idx="4">
                  <c:v>2027</c:v>
                </c:pt>
                <c:pt idx="5">
                  <c:v>2028</c:v>
                </c:pt>
                <c:pt idx="6">
                  <c:v>2029</c:v>
                </c:pt>
                <c:pt idx="7">
                  <c:v>2030</c:v>
                </c:pt>
                <c:pt idx="8">
                  <c:v>2031</c:v>
                </c:pt>
                <c:pt idx="9">
                  <c:v>2032</c:v>
                </c:pt>
                <c:pt idx="10">
                  <c:v>2033</c:v>
                </c:pt>
                <c:pt idx="11">
                  <c:v>2034</c:v>
                </c:pt>
                <c:pt idx="12">
                  <c:v>2035</c:v>
                </c:pt>
              </c:numCache>
            </c:numRef>
          </c:cat>
          <c:val>
            <c:numRef>
              <c:f>'Emissions plot'!$C$3:$C$15</c:f>
              <c:numCache>
                <c:formatCode>0.00</c:formatCode>
                <c:ptCount val="13"/>
                <c:pt idx="0">
                  <c:v>2.7841740151330212</c:v>
                </c:pt>
                <c:pt idx="1">
                  <c:v>2.4127518892227431</c:v>
                </c:pt>
                <c:pt idx="2">
                  <c:v>2.4304293264436292</c:v>
                </c:pt>
                <c:pt idx="3">
                  <c:v>2.3349990613944871</c:v>
                </c:pt>
                <c:pt idx="4">
                  <c:v>1.950184706600061</c:v>
                </c:pt>
                <c:pt idx="5">
                  <c:v>1.8840831784428791</c:v>
                </c:pt>
                <c:pt idx="6">
                  <c:v>1.832543009008412</c:v>
                </c:pt>
                <c:pt idx="7">
                  <c:v>1.7869917269546871</c:v>
                </c:pt>
                <c:pt idx="8">
                  <c:v>1.795050754904945</c:v>
                </c:pt>
                <c:pt idx="9">
                  <c:v>1.8191419652584231</c:v>
                </c:pt>
                <c:pt idx="10">
                  <c:v>1.840472256545308</c:v>
                </c:pt>
                <c:pt idx="11">
                  <c:v>1.8594226065142641</c:v>
                </c:pt>
                <c:pt idx="12">
                  <c:v>1.91552947394489</c:v>
                </c:pt>
              </c:numCache>
            </c:numRef>
          </c:val>
          <c:smooth val="0"/>
          <c:extLst>
            <c:ext xmlns:c16="http://schemas.microsoft.com/office/drawing/2014/chart" uri="{C3380CC4-5D6E-409C-BE32-E72D297353CC}">
              <c16:uniqueId val="{00000010-CA27-4CAA-93E7-8AD2585C9BB1}"/>
            </c:ext>
          </c:extLst>
        </c:ser>
        <c:ser>
          <c:idx val="4"/>
          <c:order val="3"/>
          <c:tx>
            <c:strRef>
              <c:f>'Emissions plot'!$B$2</c:f>
              <c:strCache>
                <c:ptCount val="1"/>
                <c:pt idx="0">
                  <c:v>6 months early</c:v>
                </c:pt>
              </c:strCache>
            </c:strRef>
          </c:tx>
          <c:spPr>
            <a:ln w="28575" cap="rnd">
              <a:solidFill>
                <a:schemeClr val="accent5"/>
              </a:solidFill>
              <a:round/>
            </a:ln>
            <a:effectLst/>
          </c:spPr>
          <c:marker>
            <c:symbol val="none"/>
          </c:marker>
          <c:cat>
            <c:numRef>
              <c:f>'Emissions plot'!$A$3:$A$15</c:f>
              <c:numCache>
                <c:formatCode>General</c:formatCode>
                <c:ptCount val="13"/>
                <c:pt idx="0">
                  <c:v>2023</c:v>
                </c:pt>
                <c:pt idx="1">
                  <c:v>2024</c:v>
                </c:pt>
                <c:pt idx="2">
                  <c:v>2025</c:v>
                </c:pt>
                <c:pt idx="3">
                  <c:v>2026</c:v>
                </c:pt>
                <c:pt idx="4">
                  <c:v>2027</c:v>
                </c:pt>
                <c:pt idx="5">
                  <c:v>2028</c:v>
                </c:pt>
                <c:pt idx="6">
                  <c:v>2029</c:v>
                </c:pt>
                <c:pt idx="7">
                  <c:v>2030</c:v>
                </c:pt>
                <c:pt idx="8">
                  <c:v>2031</c:v>
                </c:pt>
                <c:pt idx="9">
                  <c:v>2032</c:v>
                </c:pt>
                <c:pt idx="10">
                  <c:v>2033</c:v>
                </c:pt>
                <c:pt idx="11">
                  <c:v>2034</c:v>
                </c:pt>
                <c:pt idx="12">
                  <c:v>2035</c:v>
                </c:pt>
              </c:numCache>
            </c:numRef>
          </c:cat>
          <c:val>
            <c:numRef>
              <c:f>'Emissions plot'!$B$3:$B$15</c:f>
              <c:numCache>
                <c:formatCode>0.00</c:formatCode>
                <c:ptCount val="13"/>
                <c:pt idx="0">
                  <c:v>2.4633683564738149</c:v>
                </c:pt>
                <c:pt idx="1">
                  <c:v>2.354953574466665</c:v>
                </c:pt>
                <c:pt idx="2">
                  <c:v>2.2468872371512001</c:v>
                </c:pt>
                <c:pt idx="3">
                  <c:v>2.042313234376044</c:v>
                </c:pt>
                <c:pt idx="4">
                  <c:v>1.802938002591115</c:v>
                </c:pt>
                <c:pt idx="5">
                  <c:v>1.828579151346879</c:v>
                </c:pt>
                <c:pt idx="6">
                  <c:v>1.661994592500984</c:v>
                </c:pt>
                <c:pt idx="7">
                  <c:v>1.677548178413967</c:v>
                </c:pt>
                <c:pt idx="8">
                  <c:v>1.692020096283132</c:v>
                </c:pt>
                <c:pt idx="9">
                  <c:v>1.6874372842695551</c:v>
                </c:pt>
                <c:pt idx="10">
                  <c:v>1.747112771884566</c:v>
                </c:pt>
                <c:pt idx="11">
                  <c:v>1.733069199060189</c:v>
                </c:pt>
                <c:pt idx="12">
                  <c:v>1.7283568574045141</c:v>
                </c:pt>
              </c:numCache>
            </c:numRef>
          </c:val>
          <c:smooth val="0"/>
          <c:extLst>
            <c:ext xmlns:c16="http://schemas.microsoft.com/office/drawing/2014/chart" uri="{C3380CC4-5D6E-409C-BE32-E72D297353CC}">
              <c16:uniqueId val="{00000011-CA27-4CAA-93E7-8AD2585C9BB1}"/>
            </c:ext>
          </c:extLst>
        </c:ser>
        <c:dLbls>
          <c:showLegendKey val="0"/>
          <c:showVal val="0"/>
          <c:showCatName val="0"/>
          <c:showSerName val="0"/>
          <c:showPercent val="0"/>
          <c:showBubbleSize val="0"/>
        </c:dLbls>
        <c:marker val="1"/>
        <c:smooth val="0"/>
        <c:axId val="2004202032"/>
        <c:axId val="2004201616"/>
      </c:lineChart>
      <c:catAx>
        <c:axId val="2004202032"/>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04201616"/>
        <c:crosses val="autoZero"/>
        <c:auto val="1"/>
        <c:lblAlgn val="ctr"/>
        <c:lblOffset val="100"/>
        <c:noMultiLvlLbl val="0"/>
      </c:catAx>
      <c:valAx>
        <c:axId val="200420161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NZ" sz="1000" b="0" i="0" baseline="0">
                    <a:effectLst/>
                  </a:rPr>
                  <a:t>emissions (MtCO</a:t>
                </a:r>
                <a:r>
                  <a:rPr lang="en-NZ" sz="1000" b="0" i="0" baseline="-25000">
                    <a:effectLst/>
                  </a:rPr>
                  <a:t>2</a:t>
                </a:r>
                <a:r>
                  <a:rPr lang="en-NZ" sz="1000" b="0" i="0" baseline="0">
                    <a:effectLst/>
                  </a:rPr>
                  <a:t>e)</a:t>
                </a:r>
                <a:endParaRPr lang="en-NZ" sz="400">
                  <a:effectLst/>
                </a:endParaRP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04202032"/>
        <c:crosses val="autoZero"/>
        <c:crossBetween val="between"/>
      </c:valAx>
      <c:valAx>
        <c:axId val="1323367872"/>
        <c:scaling>
          <c:orientation val="minMax"/>
          <c:max val="1"/>
        </c:scaling>
        <c:delete val="0"/>
        <c:axPos val="r"/>
        <c:numFmt formatCode="General" sourceLinked="1"/>
        <c:majorTickMark val="out"/>
        <c:minorTickMark val="none"/>
        <c:tickLblPos val="none"/>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24959088"/>
        <c:crosses val="max"/>
        <c:crossBetween val="between"/>
      </c:valAx>
      <c:catAx>
        <c:axId val="1324959088"/>
        <c:scaling>
          <c:orientation val="minMax"/>
        </c:scaling>
        <c:delete val="1"/>
        <c:axPos val="b"/>
        <c:majorTickMark val="out"/>
        <c:minorTickMark val="none"/>
        <c:tickLblPos val="nextTo"/>
        <c:crossAx val="1323367872"/>
        <c:crosses val="autoZero"/>
        <c:auto val="1"/>
        <c:lblAlgn val="ctr"/>
        <c:lblOffset val="100"/>
        <c:noMultiLvlLbl val="0"/>
      </c:catAx>
      <c:spPr>
        <a:noFill/>
        <a:ln>
          <a:noFill/>
        </a:ln>
        <a:effectLst/>
      </c:spPr>
    </c:plotArea>
    <c:legend>
      <c:legendPos val="r"/>
      <c:legendEntry>
        <c:idx val="0"/>
        <c:delete val="1"/>
      </c:legendEntry>
      <c:layout>
        <c:manualLayout>
          <c:xMode val="edge"/>
          <c:yMode val="edge"/>
          <c:x val="0.76287145419626401"/>
          <c:y val="0.14795420147205962"/>
          <c:w val="0.21117301309615288"/>
          <c:h val="0.62985863036883483"/>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oneCell">
    <xdr:from>
      <xdr:col>1</xdr:col>
      <xdr:colOff>2540</xdr:colOff>
      <xdr:row>0</xdr:row>
      <xdr:rowOff>15240</xdr:rowOff>
    </xdr:from>
    <xdr:to>
      <xdr:col>2</xdr:col>
      <xdr:colOff>1181615</xdr:colOff>
      <xdr:row>7</xdr:row>
      <xdr:rowOff>177999</xdr:rowOff>
    </xdr:to>
    <xdr:pic>
      <xdr:nvPicPr>
        <xdr:cNvPr id="2" name="Picture 1">
          <a:extLst>
            <a:ext uri="{FF2B5EF4-FFF2-40B4-BE49-F238E27FC236}">
              <a16:creationId xmlns:a16="http://schemas.microsoft.com/office/drawing/2014/main" id="{6EA8CE4B-8455-42A1-9457-12CFC5719141}"/>
            </a:ext>
          </a:extLst>
        </xdr:cNvPr>
        <xdr:cNvPicPr>
          <a:picLocks noChangeAspect="1"/>
        </xdr:cNvPicPr>
      </xdr:nvPicPr>
      <xdr:blipFill>
        <a:blip xmlns:r="http://schemas.openxmlformats.org/officeDocument/2006/relationships" r:embed="rId1"/>
        <a:stretch>
          <a:fillRect/>
        </a:stretch>
      </xdr:blipFill>
      <xdr:spPr>
        <a:xfrm>
          <a:off x="574040" y="12065"/>
          <a:ext cx="2997603" cy="145752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249741</xdr:colOff>
      <xdr:row>9</xdr:row>
      <xdr:rowOff>17856</xdr:rowOff>
    </xdr:from>
    <xdr:to>
      <xdr:col>10</xdr:col>
      <xdr:colOff>17929</xdr:colOff>
      <xdr:row>24</xdr:row>
      <xdr:rowOff>66564</xdr:rowOff>
    </xdr:to>
    <xdr:graphicFrame macro="">
      <xdr:nvGraphicFramePr>
        <xdr:cNvPr id="3" name="Chart 2">
          <a:extLst>
            <a:ext uri="{FF2B5EF4-FFF2-40B4-BE49-F238E27FC236}">
              <a16:creationId xmlns:a16="http://schemas.microsoft.com/office/drawing/2014/main" id="{FBA4BFDE-3886-4E81-918D-753519154D7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xdr:col>
      <xdr:colOff>199752</xdr:colOff>
      <xdr:row>8</xdr:row>
      <xdr:rowOff>121441</xdr:rowOff>
    </xdr:from>
    <xdr:to>
      <xdr:col>9</xdr:col>
      <xdr:colOff>248742</xdr:colOff>
      <xdr:row>21</xdr:row>
      <xdr:rowOff>31322</xdr:rowOff>
    </xdr:to>
    <xdr:graphicFrame macro="">
      <xdr:nvGraphicFramePr>
        <xdr:cNvPr id="3" name="Chart 2">
          <a:extLst>
            <a:ext uri="{FF2B5EF4-FFF2-40B4-BE49-F238E27FC236}">
              <a16:creationId xmlns:a16="http://schemas.microsoft.com/office/drawing/2014/main" id="{90F7B7C6-7397-49E5-B367-A59610DFD2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2</xdr:col>
      <xdr:colOff>237623</xdr:colOff>
      <xdr:row>11</xdr:row>
      <xdr:rowOff>150510</xdr:rowOff>
    </xdr:from>
    <xdr:to>
      <xdr:col>8</xdr:col>
      <xdr:colOff>638175</xdr:colOff>
      <xdr:row>24</xdr:row>
      <xdr:rowOff>6334</xdr:rowOff>
    </xdr:to>
    <xdr:graphicFrame macro="">
      <xdr:nvGraphicFramePr>
        <xdr:cNvPr id="6" name="Chart 1">
          <a:extLst>
            <a:ext uri="{FF2B5EF4-FFF2-40B4-BE49-F238E27FC236}">
              <a16:creationId xmlns:a16="http://schemas.microsoft.com/office/drawing/2014/main" id="{7B7392DA-7E94-460A-8AB0-B862D8D9718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7</xdr:col>
      <xdr:colOff>82119</xdr:colOff>
      <xdr:row>0</xdr:row>
      <xdr:rowOff>197223</xdr:rowOff>
    </xdr:from>
    <xdr:to>
      <xdr:col>15</xdr:col>
      <xdr:colOff>102169</xdr:colOff>
      <xdr:row>20</xdr:row>
      <xdr:rowOff>72797</xdr:rowOff>
    </xdr:to>
    <xdr:graphicFrame macro="">
      <xdr:nvGraphicFramePr>
        <xdr:cNvPr id="2" name="Chart 1">
          <a:extLst>
            <a:ext uri="{FF2B5EF4-FFF2-40B4-BE49-F238E27FC236}">
              <a16:creationId xmlns:a16="http://schemas.microsoft.com/office/drawing/2014/main" id="{16638815-39EE-4011-972A-1C89BF8E919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841C61-0CDB-4936-89D0-08A89A1C705F}">
  <dimension ref="B2:Q29"/>
  <sheetViews>
    <sheetView tabSelected="1" zoomScale="85" zoomScaleNormal="85" workbookViewId="0">
      <selection activeCell="D2" sqref="D2"/>
    </sheetView>
  </sheetViews>
  <sheetFormatPr defaultColWidth="9.140625" defaultRowHeight="15"/>
  <cols>
    <col min="1" max="1" width="8.140625" style="38" customWidth="1"/>
    <col min="2" max="2" width="26.140625" style="38" customWidth="1"/>
    <col min="3" max="3" width="29" style="38" customWidth="1"/>
    <col min="4" max="4" width="45" style="38" customWidth="1"/>
    <col min="5" max="16384" width="9.140625" style="38"/>
  </cols>
  <sheetData>
    <row r="2" spans="2:17">
      <c r="D2" s="39" t="s">
        <v>158</v>
      </c>
    </row>
    <row r="3" spans="2:17">
      <c r="D3" s="194" t="s">
        <v>138</v>
      </c>
    </row>
    <row r="5" spans="2:17" ht="15" customHeight="1"/>
    <row r="6" spans="2:17" ht="15" customHeight="1"/>
    <row r="7" spans="2:17" ht="15" customHeight="1"/>
    <row r="8" spans="2:17" s="40" customFormat="1" ht="15" customHeight="1"/>
    <row r="9" spans="2:17" ht="15" customHeight="1" thickBot="1"/>
    <row r="10" spans="2:17">
      <c r="B10" s="200" t="s">
        <v>0</v>
      </c>
      <c r="C10" s="201"/>
      <c r="D10" s="202"/>
      <c r="E10" s="41"/>
      <c r="F10" s="41"/>
      <c r="G10" s="41"/>
      <c r="H10" s="41"/>
      <c r="I10" s="41"/>
      <c r="J10" s="41"/>
      <c r="K10" s="41"/>
      <c r="L10" s="41"/>
      <c r="M10" s="41"/>
      <c r="N10" s="41"/>
      <c r="O10" s="41"/>
      <c r="P10" s="41"/>
      <c r="Q10" s="41"/>
    </row>
    <row r="11" spans="2:17" ht="30.95" customHeight="1">
      <c r="B11" s="203" t="s">
        <v>164</v>
      </c>
      <c r="C11" s="204"/>
      <c r="D11" s="205"/>
      <c r="E11" s="41"/>
      <c r="F11" s="41"/>
      <c r="G11" s="41"/>
      <c r="H11" s="41"/>
      <c r="I11" s="41"/>
      <c r="J11" s="41"/>
      <c r="K11" s="41"/>
      <c r="L11" s="41"/>
      <c r="M11" s="41"/>
      <c r="N11" s="41"/>
      <c r="O11" s="41"/>
      <c r="P11" s="41"/>
      <c r="Q11" s="41"/>
    </row>
    <row r="12" spans="2:17">
      <c r="B12" s="212" t="s">
        <v>159</v>
      </c>
      <c r="C12" s="213"/>
      <c r="D12" s="214"/>
      <c r="E12" s="41"/>
      <c r="F12" s="41"/>
      <c r="G12" s="41"/>
      <c r="H12" s="41"/>
      <c r="I12" s="41"/>
      <c r="J12" s="41"/>
      <c r="K12" s="41"/>
      <c r="L12" s="41"/>
      <c r="M12" s="41"/>
      <c r="N12" s="41"/>
      <c r="O12" s="41"/>
      <c r="P12" s="41"/>
      <c r="Q12" s="41"/>
    </row>
    <row r="13" spans="2:17" ht="45.6" customHeight="1" thickBot="1">
      <c r="B13" s="206" t="s">
        <v>165</v>
      </c>
      <c r="C13" s="207"/>
      <c r="D13" s="208"/>
      <c r="E13" s="41"/>
      <c r="F13" s="41"/>
      <c r="G13" s="41"/>
      <c r="H13" s="41"/>
      <c r="I13" s="41"/>
      <c r="J13" s="41"/>
      <c r="K13" s="41"/>
      <c r="L13" s="41"/>
      <c r="M13" s="41"/>
      <c r="N13" s="41"/>
      <c r="O13" s="41"/>
      <c r="P13" s="41"/>
      <c r="Q13" s="41"/>
    </row>
    <row r="14" spans="2:17" ht="44.45" customHeight="1" thickBot="1">
      <c r="B14" s="196" t="s">
        <v>166</v>
      </c>
      <c r="C14" s="197"/>
      <c r="D14" s="198"/>
      <c r="E14" s="41"/>
      <c r="F14" s="41"/>
      <c r="G14" s="41"/>
      <c r="H14" s="41"/>
      <c r="I14" s="41"/>
      <c r="J14" s="41"/>
      <c r="K14" s="41"/>
      <c r="L14" s="41"/>
      <c r="M14" s="41"/>
      <c r="N14" s="41"/>
      <c r="O14" s="41"/>
      <c r="P14" s="41"/>
      <c r="Q14" s="41"/>
    </row>
    <row r="15" spans="2:17" ht="33" customHeight="1">
      <c r="B15" s="209" t="s">
        <v>160</v>
      </c>
      <c r="C15" s="210"/>
      <c r="D15" s="211"/>
      <c r="E15" s="41"/>
      <c r="F15" s="42"/>
      <c r="G15" s="41"/>
      <c r="H15" s="41"/>
      <c r="I15" s="41"/>
      <c r="J15" s="41"/>
      <c r="K15" s="41"/>
      <c r="L15" s="41"/>
      <c r="M15" s="41"/>
      <c r="N15" s="41"/>
      <c r="O15" s="41"/>
      <c r="P15" s="41"/>
      <c r="Q15" s="41"/>
    </row>
    <row r="16" spans="2:17">
      <c r="B16" s="43"/>
      <c r="C16" s="43"/>
      <c r="D16" s="43"/>
      <c r="E16" s="43"/>
      <c r="F16" s="43"/>
      <c r="G16" s="43"/>
      <c r="H16" s="43"/>
      <c r="I16" s="43"/>
      <c r="J16" s="43"/>
      <c r="K16" s="43"/>
      <c r="L16" s="43"/>
      <c r="M16" s="43"/>
      <c r="N16" s="43"/>
      <c r="O16" s="43"/>
      <c r="P16" s="43"/>
      <c r="Q16" s="43"/>
    </row>
    <row r="17" spans="2:17">
      <c r="B17" s="44" t="s">
        <v>1</v>
      </c>
      <c r="C17" s="43"/>
      <c r="D17" s="43"/>
      <c r="E17" s="43"/>
      <c r="F17" s="43"/>
      <c r="G17" s="43"/>
      <c r="H17" s="43"/>
      <c r="I17" s="43"/>
      <c r="J17" s="43"/>
      <c r="K17" s="43"/>
      <c r="L17" s="43"/>
      <c r="M17" s="43"/>
      <c r="N17" s="43"/>
      <c r="O17" s="43"/>
      <c r="P17" s="43"/>
      <c r="Q17" s="43"/>
    </row>
    <row r="18" spans="2:17">
      <c r="B18" s="45" t="s">
        <v>2</v>
      </c>
      <c r="C18" s="199" t="s">
        <v>161</v>
      </c>
      <c r="D18" s="199"/>
      <c r="E18" s="43"/>
      <c r="F18" s="43"/>
      <c r="G18" s="43"/>
      <c r="H18" s="43"/>
      <c r="I18" s="43"/>
      <c r="J18" s="43"/>
      <c r="K18" s="43"/>
      <c r="L18" s="43"/>
      <c r="M18" s="43"/>
      <c r="N18" s="43"/>
      <c r="O18" s="43"/>
      <c r="P18" s="43"/>
      <c r="Q18" s="43"/>
    </row>
    <row r="19" spans="2:17">
      <c r="B19" s="45" t="s">
        <v>3</v>
      </c>
      <c r="C19" s="199" t="s">
        <v>4</v>
      </c>
      <c r="D19" s="199"/>
      <c r="E19" s="43"/>
      <c r="F19" s="43"/>
      <c r="G19" s="43"/>
      <c r="H19" s="43"/>
      <c r="I19" s="43"/>
      <c r="J19" s="43"/>
      <c r="K19" s="43"/>
      <c r="L19" s="43"/>
      <c r="M19" s="43"/>
      <c r="N19" s="43"/>
      <c r="O19" s="43"/>
      <c r="P19" s="43"/>
      <c r="Q19" s="43"/>
    </row>
    <row r="20" spans="2:17">
      <c r="B20" s="46" t="s">
        <v>5</v>
      </c>
      <c r="C20" s="38" t="s">
        <v>6</v>
      </c>
    </row>
    <row r="21" spans="2:17">
      <c r="B21" s="45" t="s">
        <v>7</v>
      </c>
      <c r="C21" s="38" t="s">
        <v>8</v>
      </c>
    </row>
    <row r="22" spans="2:17">
      <c r="B22" s="45" t="s">
        <v>139</v>
      </c>
      <c r="C22" s="38" t="s">
        <v>140</v>
      </c>
    </row>
    <row r="23" spans="2:17">
      <c r="B23" s="45"/>
    </row>
    <row r="24" spans="2:17">
      <c r="B24" s="150"/>
      <c r="C24" s="151"/>
      <c r="D24" s="152"/>
    </row>
    <row r="25" spans="2:17">
      <c r="B25" s="153" t="s">
        <v>11</v>
      </c>
      <c r="C25" s="151"/>
      <c r="D25" s="152"/>
    </row>
    <row r="26" spans="2:17">
      <c r="B26" s="154" t="s">
        <v>141</v>
      </c>
      <c r="C26" s="151" t="s">
        <v>12</v>
      </c>
      <c r="D26" s="152"/>
    </row>
    <row r="27" spans="2:17">
      <c r="B27" s="46" t="s">
        <v>162</v>
      </c>
      <c r="C27" s="38" t="s">
        <v>163</v>
      </c>
    </row>
    <row r="28" spans="2:17">
      <c r="B28" s="47"/>
    </row>
    <row r="29" spans="2:17">
      <c r="B29" s="46"/>
    </row>
  </sheetData>
  <mergeCells count="8">
    <mergeCell ref="B14:D14"/>
    <mergeCell ref="C19:D19"/>
    <mergeCell ref="C18:D18"/>
    <mergeCell ref="B10:D10"/>
    <mergeCell ref="B11:D11"/>
    <mergeCell ref="B13:D13"/>
    <mergeCell ref="B15:D15"/>
    <mergeCell ref="B12:D12"/>
  </mergeCells>
  <hyperlinks>
    <hyperlink ref="B18" location="'Fuel prices'!A1" display="Fuel prices" xr:uid="{616F868D-AB53-44A0-86E5-4D3DBACFF880}"/>
    <hyperlink ref="B20" location="Demand!A1" display="Demand inputs" xr:uid="{AA8E6D43-6D47-430E-AFA1-552A46D5722E}"/>
    <hyperlink ref="B21" location="'Generation stack'!A1" display="Generation stack" xr:uid="{D174B10B-4B9B-43A7-BC62-172CE59FC362}"/>
    <hyperlink ref="B19" location="'Emissions pricing'!A1" display="Fuel prices" xr:uid="{60B7B1B1-5393-4AA2-A9DA-626049A26212}"/>
    <hyperlink ref="B26" location="'Delayed build scenarios'!A1" display="Delayed build scenarios" xr:uid="{CA18B9DC-F4CE-45D2-8871-FFACE8195819}"/>
    <hyperlink ref="B27" location="'Emissions plot'!A1" display="Emissions plot" xr:uid="{6704DF7D-6EDA-483A-8C4C-3B1D3A869326}"/>
  </hyperlink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4CE63B-0F2C-4BAA-B278-F27B9EB4D753}">
  <sheetPr codeName="Sheet2">
    <tabColor theme="8" tint="0.79998168889431442"/>
  </sheetPr>
  <dimension ref="A1:BD83"/>
  <sheetViews>
    <sheetView zoomScale="70" zoomScaleNormal="70" workbookViewId="0">
      <pane xSplit="3" ySplit="9" topLeftCell="X10" activePane="bottomRight" state="frozen"/>
      <selection pane="topRight" activeCell="AS60" sqref="AS60"/>
      <selection pane="bottomLeft" activeCell="AS60" sqref="AS60"/>
      <selection pane="bottomRight"/>
    </sheetView>
  </sheetViews>
  <sheetFormatPr defaultColWidth="8.7109375" defaultRowHeight="15"/>
  <cols>
    <col min="4" max="14" width="12.85546875" customWidth="1"/>
    <col min="16" max="17" width="11.140625" customWidth="1"/>
    <col min="18" max="18" width="10.140625" customWidth="1"/>
    <col min="19" max="29" width="14.140625" customWidth="1"/>
    <col min="32" max="38" width="12.42578125" customWidth="1"/>
    <col min="40" max="40" width="17.42578125" customWidth="1"/>
  </cols>
  <sheetData>
    <row r="1" spans="1:48">
      <c r="A1" s="145" t="s">
        <v>141</v>
      </c>
    </row>
    <row r="3" spans="1:48">
      <c r="A3" t="s">
        <v>0</v>
      </c>
    </row>
    <row r="4" spans="1:48">
      <c r="A4" t="s">
        <v>120</v>
      </c>
    </row>
    <row r="5" spans="1:48">
      <c r="A5" t="s">
        <v>121</v>
      </c>
    </row>
    <row r="6" spans="1:48">
      <c r="A6" t="s">
        <v>122</v>
      </c>
    </row>
    <row r="7" spans="1:48">
      <c r="A7" t="s">
        <v>123</v>
      </c>
    </row>
    <row r="8" spans="1:48">
      <c r="A8" t="s">
        <v>124</v>
      </c>
    </row>
    <row r="9" spans="1:48">
      <c r="C9" s="137" t="s">
        <v>125</v>
      </c>
      <c r="D9" s="136"/>
      <c r="E9" s="136"/>
      <c r="F9" s="136"/>
      <c r="G9" s="136"/>
      <c r="H9" s="136"/>
      <c r="I9" s="136"/>
      <c r="J9" s="136"/>
      <c r="K9" s="136"/>
      <c r="L9" s="136"/>
      <c r="M9" s="136"/>
      <c r="N9" s="136"/>
      <c r="O9" s="136"/>
      <c r="P9" s="136"/>
      <c r="Q9" s="136"/>
      <c r="R9" s="136"/>
      <c r="S9" s="136"/>
      <c r="T9" s="136"/>
      <c r="U9" s="136"/>
      <c r="V9" s="136"/>
      <c r="W9" s="136"/>
      <c r="X9" s="136"/>
      <c r="Y9" s="136"/>
      <c r="Z9" s="136"/>
      <c r="AA9" s="136"/>
      <c r="AB9" s="136"/>
      <c r="AC9" s="136"/>
      <c r="AE9" s="138" t="s">
        <v>126</v>
      </c>
      <c r="AF9" s="135"/>
      <c r="AG9" s="135"/>
      <c r="AH9" s="135"/>
      <c r="AI9" s="135"/>
      <c r="AJ9" s="135"/>
      <c r="AK9" s="135"/>
      <c r="AL9" s="135"/>
      <c r="AM9" s="135"/>
      <c r="AN9" s="135"/>
      <c r="AP9" s="133" t="s">
        <v>127</v>
      </c>
      <c r="AQ9" s="134"/>
      <c r="AR9" s="134"/>
      <c r="AS9" s="134"/>
      <c r="AT9" s="134"/>
      <c r="AU9" s="134"/>
      <c r="AV9" s="134"/>
    </row>
    <row r="10" spans="1:48">
      <c r="C10" s="5"/>
      <c r="AE10" s="5"/>
      <c r="AP10" s="5"/>
    </row>
    <row r="11" spans="1:48" ht="15.75" thickBot="1">
      <c r="A11" s="5" t="s">
        <v>143</v>
      </c>
      <c r="D11" s="100"/>
      <c r="E11" s="100"/>
      <c r="F11" s="100"/>
      <c r="G11" s="149"/>
      <c r="H11" s="148"/>
      <c r="I11" s="100"/>
      <c r="J11" s="100"/>
      <c r="K11" s="100"/>
      <c r="L11" s="100"/>
      <c r="M11" s="100"/>
      <c r="N11" s="100"/>
      <c r="O11" s="100"/>
      <c r="P11" s="31"/>
      <c r="Q11" s="31"/>
      <c r="S11" s="84"/>
      <c r="T11" s="84"/>
      <c r="U11" s="84"/>
      <c r="V11" s="84"/>
      <c r="W11" s="84"/>
      <c r="X11" s="84"/>
      <c r="Y11" s="84"/>
      <c r="Z11" s="84"/>
      <c r="AA11" s="84"/>
      <c r="AB11" s="84"/>
      <c r="AC11" s="132"/>
      <c r="AD11" s="132"/>
      <c r="AF11" s="114"/>
      <c r="AG11" s="114"/>
      <c r="AH11" s="114"/>
      <c r="AI11" s="114"/>
      <c r="AJ11" s="114"/>
      <c r="AK11" s="114"/>
      <c r="AL11" s="114"/>
      <c r="AM11" s="50"/>
      <c r="AN11" s="30"/>
      <c r="AO11" s="30"/>
      <c r="AP11" s="8"/>
      <c r="AV11" s="8"/>
    </row>
    <row r="12" spans="1:48" ht="48">
      <c r="A12" s="5"/>
      <c r="D12" s="93" t="s">
        <v>128</v>
      </c>
      <c r="E12" s="108"/>
      <c r="F12" s="90"/>
      <c r="G12" s="90"/>
      <c r="H12" s="90"/>
      <c r="I12" s="90"/>
      <c r="J12" s="90"/>
      <c r="K12" s="109"/>
      <c r="L12" s="90"/>
      <c r="M12" s="109"/>
      <c r="N12" s="90"/>
      <c r="P12" s="93" t="s">
        <v>129</v>
      </c>
      <c r="Q12" s="91"/>
      <c r="S12" s="110" t="s">
        <v>130</v>
      </c>
      <c r="T12" s="108"/>
      <c r="U12" s="90"/>
      <c r="V12" s="90"/>
      <c r="W12" s="90"/>
      <c r="X12" s="90"/>
      <c r="Y12" s="90"/>
      <c r="Z12" s="109"/>
      <c r="AA12" s="90"/>
      <c r="AB12" s="109"/>
      <c r="AC12" s="91"/>
      <c r="AF12" s="93" t="s">
        <v>149</v>
      </c>
      <c r="AG12" s="112"/>
      <c r="AH12" s="112"/>
      <c r="AI12" s="112"/>
      <c r="AJ12" s="112"/>
      <c r="AK12" s="112"/>
      <c r="AL12" s="113"/>
      <c r="AN12" s="144" t="s">
        <v>131</v>
      </c>
      <c r="AQ12" s="93" t="s">
        <v>132</v>
      </c>
      <c r="AR12" s="90"/>
      <c r="AS12" s="90"/>
      <c r="AT12" s="90"/>
      <c r="AU12" s="90"/>
      <c r="AV12" s="91"/>
    </row>
    <row r="13" spans="1:48" ht="30.75" thickBot="1">
      <c r="A13" s="5"/>
      <c r="C13" t="s">
        <v>22</v>
      </c>
      <c r="D13" s="140" t="s">
        <v>133</v>
      </c>
      <c r="E13" s="141" t="s">
        <v>65</v>
      </c>
      <c r="F13" s="141" t="s">
        <v>44</v>
      </c>
      <c r="G13" s="141" t="s">
        <v>40</v>
      </c>
      <c r="H13" s="141" t="s">
        <v>43</v>
      </c>
      <c r="I13" s="141" t="s">
        <v>24</v>
      </c>
      <c r="J13" s="141" t="s">
        <v>134</v>
      </c>
      <c r="K13" s="141" t="s">
        <v>23</v>
      </c>
      <c r="L13" s="141" t="s">
        <v>147</v>
      </c>
      <c r="M13" s="141" t="s">
        <v>148</v>
      </c>
      <c r="N13" s="141" t="s">
        <v>119</v>
      </c>
      <c r="O13" s="94"/>
      <c r="P13" s="95" t="s">
        <v>135</v>
      </c>
      <c r="Q13" s="96" t="s">
        <v>136</v>
      </c>
      <c r="S13" s="140" t="s">
        <v>133</v>
      </c>
      <c r="T13" s="141" t="s">
        <v>65</v>
      </c>
      <c r="U13" s="141" t="s">
        <v>44</v>
      </c>
      <c r="V13" s="141" t="s">
        <v>40</v>
      </c>
      <c r="W13" s="141" t="s">
        <v>43</v>
      </c>
      <c r="X13" s="141" t="s">
        <v>24</v>
      </c>
      <c r="Y13" s="141" t="s">
        <v>134</v>
      </c>
      <c r="Z13" s="141" t="s">
        <v>23</v>
      </c>
      <c r="AA13" s="141" t="s">
        <v>147</v>
      </c>
      <c r="AB13" s="141" t="s">
        <v>148</v>
      </c>
      <c r="AC13" s="142" t="s">
        <v>119</v>
      </c>
      <c r="AD13" s="111"/>
      <c r="AF13" s="140" t="s">
        <v>43</v>
      </c>
      <c r="AG13" s="141" t="s">
        <v>24</v>
      </c>
      <c r="AH13" s="141" t="s">
        <v>134</v>
      </c>
      <c r="AI13" s="143" t="s">
        <v>23</v>
      </c>
      <c r="AJ13" s="141" t="s">
        <v>147</v>
      </c>
      <c r="AK13" s="141" t="s">
        <v>148</v>
      </c>
      <c r="AL13" s="142" t="s">
        <v>119</v>
      </c>
      <c r="AN13" s="120" t="s">
        <v>119</v>
      </c>
      <c r="AQ13" s="127">
        <v>0.05</v>
      </c>
      <c r="AR13" s="128">
        <v>0.25</v>
      </c>
      <c r="AS13" s="128">
        <v>0.5</v>
      </c>
      <c r="AT13" s="128">
        <v>0.75</v>
      </c>
      <c r="AU13" s="128">
        <v>0.95</v>
      </c>
      <c r="AV13" s="129" t="s">
        <v>137</v>
      </c>
    </row>
    <row r="14" spans="1:48">
      <c r="A14" s="5"/>
      <c r="C14">
        <v>2022</v>
      </c>
      <c r="D14" s="97">
        <v>54.7229565858689</v>
      </c>
      <c r="E14" s="98">
        <v>15.43523010989011</v>
      </c>
      <c r="F14" s="98">
        <v>16369.659570549449</v>
      </c>
      <c r="G14" s="98">
        <v>2556.093092307693</v>
      </c>
      <c r="H14" s="98">
        <v>5438.2337916483511</v>
      </c>
      <c r="I14" s="98">
        <v>204.36955791208791</v>
      </c>
      <c r="J14" s="98">
        <v>1.835628131868132</v>
      </c>
      <c r="K14" s="98">
        <v>3152.6709767032971</v>
      </c>
      <c r="L14" s="98">
        <v>658.71714769230766</v>
      </c>
      <c r="M14" s="98">
        <v>170.73714000000001</v>
      </c>
      <c r="N14" s="99">
        <f>SUM(D14:M14)</f>
        <v>28622.475091640808</v>
      </c>
      <c r="O14" s="100"/>
      <c r="P14" s="80">
        <v>0.87890835330883077</v>
      </c>
      <c r="Q14" s="76">
        <v>0.85936613803402295</v>
      </c>
      <c r="S14" s="70">
        <v>31.234564261340694</v>
      </c>
      <c r="T14" s="87">
        <v>16</v>
      </c>
      <c r="U14" s="87">
        <v>5153.2999999999993</v>
      </c>
      <c r="V14" s="87">
        <v>1002</v>
      </c>
      <c r="W14" s="87">
        <v>1019</v>
      </c>
      <c r="X14" s="87">
        <v>485</v>
      </c>
      <c r="Y14" s="87">
        <v>155</v>
      </c>
      <c r="Z14" s="87">
        <v>1223</v>
      </c>
      <c r="AA14" s="87">
        <v>221</v>
      </c>
      <c r="AB14" s="87">
        <v>40</v>
      </c>
      <c r="AC14" s="71">
        <v>9314.2999999999993</v>
      </c>
      <c r="AD14" s="1"/>
      <c r="AF14" s="182">
        <v>0.53492883304373628</v>
      </c>
      <c r="AG14" s="183">
        <v>0.17649109777818409</v>
      </c>
      <c r="AH14" s="183">
        <v>1.3932417520879121E-3</v>
      </c>
      <c r="AI14" s="183">
        <v>1.263953185203148</v>
      </c>
      <c r="AJ14" s="183">
        <v>0.21029511392330771</v>
      </c>
      <c r="AK14" s="183">
        <v>3.0579021774000001E-2</v>
      </c>
      <c r="AL14" s="184">
        <v>2.2176404934744638</v>
      </c>
      <c r="AM14" s="9"/>
      <c r="AN14" s="123">
        <f>AL14/N14*1000000</f>
        <v>77.478991120587111</v>
      </c>
      <c r="AO14" s="30"/>
      <c r="AQ14" s="124">
        <v>103.16</v>
      </c>
      <c r="AR14" s="125">
        <v>134.05000000000001</v>
      </c>
      <c r="AS14" s="125">
        <v>152.99</v>
      </c>
      <c r="AT14" s="125">
        <v>176.95</v>
      </c>
      <c r="AU14" s="125">
        <v>202.32</v>
      </c>
      <c r="AV14" s="126">
        <v>154.25406593406589</v>
      </c>
    </row>
    <row r="15" spans="1:48">
      <c r="A15" s="5"/>
      <c r="C15">
        <v>2023</v>
      </c>
      <c r="D15" s="102">
        <v>108.68844302534499</v>
      </c>
      <c r="E15" s="103">
        <v>77.953109890109886</v>
      </c>
      <c r="F15" s="103">
        <v>23988.915488021979</v>
      </c>
      <c r="G15" s="103">
        <v>3997.3185295604399</v>
      </c>
      <c r="H15" s="103">
        <v>9035.5999078021978</v>
      </c>
      <c r="I15" s="103">
        <v>74.033709560439561</v>
      </c>
      <c r="J15" s="103">
        <v>0.25765153846153838</v>
      </c>
      <c r="K15" s="103">
        <v>3132.3947154945058</v>
      </c>
      <c r="L15" s="103">
        <v>964.16386615384602</v>
      </c>
      <c r="M15" s="103">
        <v>258.03977362637357</v>
      </c>
      <c r="N15" s="104">
        <f t="shared" ref="N15:N27" si="0">SUM(D15:M15)</f>
        <v>41637.365194673708</v>
      </c>
      <c r="O15" s="100"/>
      <c r="P15" s="78">
        <v>0.92044240468042327</v>
      </c>
      <c r="Q15" s="81">
        <v>0.89956699155887021</v>
      </c>
      <c r="S15" s="88">
        <v>62.036782548712885</v>
      </c>
      <c r="T15" s="75">
        <v>55.4</v>
      </c>
      <c r="U15" s="75">
        <v>5153.2999999999993</v>
      </c>
      <c r="V15" s="75">
        <v>1254</v>
      </c>
      <c r="W15" s="75">
        <v>1179</v>
      </c>
      <c r="X15" s="75">
        <v>485</v>
      </c>
      <c r="Y15" s="75">
        <v>155</v>
      </c>
      <c r="Z15" s="75">
        <v>1223</v>
      </c>
      <c r="AA15" s="75">
        <v>221</v>
      </c>
      <c r="AB15" s="75">
        <v>40</v>
      </c>
      <c r="AC15" s="89">
        <v>9765.6999999999989</v>
      </c>
      <c r="AD15" s="1"/>
      <c r="AF15" s="185">
        <v>0.80978973234637364</v>
      </c>
      <c r="AG15" s="186">
        <v>6.3934623171880867E-2</v>
      </c>
      <c r="AH15" s="186">
        <v>1.9555751769230771E-4</v>
      </c>
      <c r="AI15" s="186">
        <v>1.235580827587538</v>
      </c>
      <c r="AJ15" s="186">
        <v>0.30765269239384607</v>
      </c>
      <c r="AK15" s="186">
        <v>4.6214923456483523E-2</v>
      </c>
      <c r="AL15" s="187">
        <v>2.4633683564738149</v>
      </c>
      <c r="AM15" s="9"/>
      <c r="AN15" s="121">
        <f t="shared" ref="AN15:AN27" si="1">AL15/N15*1000000</f>
        <v>59.162445677252684</v>
      </c>
      <c r="AO15" s="30"/>
      <c r="AQ15" s="82">
        <v>56.57</v>
      </c>
      <c r="AR15" s="83">
        <v>80.3</v>
      </c>
      <c r="AS15" s="83">
        <v>97.01</v>
      </c>
      <c r="AT15" s="83">
        <v>115.61499999999999</v>
      </c>
      <c r="AU15" s="83">
        <v>145.55000000000001</v>
      </c>
      <c r="AV15" s="101">
        <v>98.525934065934067</v>
      </c>
    </row>
    <row r="16" spans="1:48">
      <c r="A16" s="5"/>
      <c r="C16">
        <v>2024</v>
      </c>
      <c r="D16" s="102">
        <v>173.22481004148099</v>
      </c>
      <c r="E16" s="103">
        <v>93.882350769230754</v>
      </c>
      <c r="F16" s="103">
        <v>24130.881916483519</v>
      </c>
      <c r="G16" s="103">
        <v>4474.4668356043949</v>
      </c>
      <c r="H16" s="103">
        <v>9444.1847847252757</v>
      </c>
      <c r="I16" s="103">
        <v>91.130221098901103</v>
      </c>
      <c r="J16" s="103">
        <v>1.397305274725275</v>
      </c>
      <c r="K16" s="103">
        <v>2635.7011746153839</v>
      </c>
      <c r="L16" s="103">
        <v>966.31443000000013</v>
      </c>
      <c r="M16" s="103">
        <v>258.57265999999998</v>
      </c>
      <c r="N16" s="104">
        <f t="shared" si="0"/>
        <v>42269.756488612904</v>
      </c>
      <c r="O16" s="100"/>
      <c r="P16" s="78">
        <v>0.93324886413423458</v>
      </c>
      <c r="Q16" s="81">
        <v>0.91223640087029645</v>
      </c>
      <c r="S16" s="88">
        <v>98.872608471164938</v>
      </c>
      <c r="T16" s="75">
        <v>55.4</v>
      </c>
      <c r="U16" s="75">
        <v>5153.2999999999993</v>
      </c>
      <c r="V16" s="75">
        <v>1326.5</v>
      </c>
      <c r="W16" s="75">
        <v>1179</v>
      </c>
      <c r="X16" s="75">
        <v>485</v>
      </c>
      <c r="Y16" s="75">
        <v>155</v>
      </c>
      <c r="Z16" s="75">
        <v>843</v>
      </c>
      <c r="AA16" s="75">
        <v>221</v>
      </c>
      <c r="AB16" s="75">
        <v>40</v>
      </c>
      <c r="AC16" s="89">
        <v>9458.1999999999989</v>
      </c>
      <c r="AD16" s="1"/>
      <c r="AF16" s="185">
        <v>0.83844290966725277</v>
      </c>
      <c r="AG16" s="186">
        <v>7.8698965378357799E-2</v>
      </c>
      <c r="AH16" s="186">
        <v>1.060554703516484E-3</v>
      </c>
      <c r="AI16" s="186">
        <v>1.082193062088538</v>
      </c>
      <c r="AJ16" s="186">
        <v>0.30824771922299998</v>
      </c>
      <c r="AK16" s="186">
        <v>4.6310363405999998E-2</v>
      </c>
      <c r="AL16" s="187">
        <v>2.354953574466665</v>
      </c>
      <c r="AM16" s="9"/>
      <c r="AN16" s="121">
        <f t="shared" si="1"/>
        <v>55.712494466370266</v>
      </c>
      <c r="AO16" s="30"/>
      <c r="AQ16" s="82">
        <v>49.914999999999999</v>
      </c>
      <c r="AR16" s="83">
        <v>70.355000000000004</v>
      </c>
      <c r="AS16" s="83">
        <v>91.7</v>
      </c>
      <c r="AT16" s="83">
        <v>114.63</v>
      </c>
      <c r="AU16" s="83">
        <v>155.435</v>
      </c>
      <c r="AV16" s="101">
        <v>94.927582417582414</v>
      </c>
    </row>
    <row r="17" spans="1:48">
      <c r="A17" s="5"/>
      <c r="C17">
        <v>2025</v>
      </c>
      <c r="D17" s="102">
        <v>243.96172303048002</v>
      </c>
      <c r="E17" s="103">
        <v>240.92778912087911</v>
      </c>
      <c r="F17" s="103">
        <v>24162.911004505491</v>
      </c>
      <c r="G17" s="103">
        <v>5039.8494458241757</v>
      </c>
      <c r="H17" s="103">
        <v>9311.2178669230761</v>
      </c>
      <c r="I17" s="103">
        <v>77.658054285714286</v>
      </c>
      <c r="J17" s="103">
        <v>1.9021921978021981</v>
      </c>
      <c r="K17" s="103">
        <v>2457.3949928571428</v>
      </c>
      <c r="L17" s="103">
        <v>963.81987999999978</v>
      </c>
      <c r="M17" s="103">
        <v>257.91353560439558</v>
      </c>
      <c r="N17" s="104">
        <f t="shared" si="0"/>
        <v>42757.556484349167</v>
      </c>
      <c r="O17" s="100"/>
      <c r="P17" s="78">
        <v>0.9385604049645494</v>
      </c>
      <c r="Q17" s="81">
        <v>0.91765516091982235</v>
      </c>
      <c r="S17" s="88">
        <v>139.2475588073516</v>
      </c>
      <c r="T17" s="75">
        <v>168.4</v>
      </c>
      <c r="U17" s="75">
        <v>5153.2999999999993</v>
      </c>
      <c r="V17" s="75">
        <v>1556.5</v>
      </c>
      <c r="W17" s="75">
        <v>1179</v>
      </c>
      <c r="X17" s="75">
        <v>485</v>
      </c>
      <c r="Y17" s="75">
        <v>155</v>
      </c>
      <c r="Z17" s="75">
        <v>843</v>
      </c>
      <c r="AA17" s="75">
        <v>221</v>
      </c>
      <c r="AB17" s="75">
        <v>40</v>
      </c>
      <c r="AC17" s="89">
        <v>9801.1999999999989</v>
      </c>
      <c r="AD17" s="1"/>
      <c r="AF17" s="185">
        <v>0.81976846191439556</v>
      </c>
      <c r="AG17" s="186">
        <v>6.7064563784491424E-2</v>
      </c>
      <c r="AH17" s="186">
        <v>1.443763878131868E-3</v>
      </c>
      <c r="AI17" s="186">
        <v>1.0048337538054339</v>
      </c>
      <c r="AJ17" s="186">
        <v>0.30758437954200002</v>
      </c>
      <c r="AK17" s="186">
        <v>4.6192314226747251E-2</v>
      </c>
      <c r="AL17" s="187">
        <v>2.2468872371512001</v>
      </c>
      <c r="AM17" s="9"/>
      <c r="AN17" s="121">
        <f t="shared" si="1"/>
        <v>52.549477142681042</v>
      </c>
      <c r="AO17" s="30"/>
      <c r="AQ17" s="82">
        <v>45.275000000000013</v>
      </c>
      <c r="AR17" s="83">
        <v>67.02000000000001</v>
      </c>
      <c r="AS17" s="83">
        <v>88.56</v>
      </c>
      <c r="AT17" s="83">
        <v>110.37</v>
      </c>
      <c r="AU17" s="83">
        <v>149.04499999999999</v>
      </c>
      <c r="AV17" s="101">
        <v>91.054835164835168</v>
      </c>
    </row>
    <row r="18" spans="1:48">
      <c r="A18" s="5"/>
      <c r="C18">
        <v>2026</v>
      </c>
      <c r="D18" s="102">
        <v>321.72573166303999</v>
      </c>
      <c r="E18" s="103">
        <v>315.30204571428573</v>
      </c>
      <c r="F18" s="103">
        <v>23932.179289230771</v>
      </c>
      <c r="G18" s="103">
        <v>6038.0272159340657</v>
      </c>
      <c r="H18" s="103">
        <v>9680.4123140659358</v>
      </c>
      <c r="I18" s="103">
        <v>47.462070989010989</v>
      </c>
      <c r="J18" s="103">
        <v>1.98334967032967</v>
      </c>
      <c r="K18" s="103">
        <v>1983.5972317582421</v>
      </c>
      <c r="L18" s="103">
        <v>964.23824000000002</v>
      </c>
      <c r="M18" s="103">
        <v>258.03295000000003</v>
      </c>
      <c r="N18" s="104">
        <f t="shared" si="0"/>
        <v>43542.960439025679</v>
      </c>
      <c r="O18" s="100"/>
      <c r="P18" s="78">
        <v>0.95159302796658052</v>
      </c>
      <c r="Q18" s="81">
        <v>0.93065258517691074</v>
      </c>
      <c r="S18" s="88">
        <v>183.6334084834703</v>
      </c>
      <c r="T18" s="75">
        <v>204.4</v>
      </c>
      <c r="U18" s="75">
        <v>5153.2999999999993</v>
      </c>
      <c r="V18" s="75">
        <v>1936.5</v>
      </c>
      <c r="W18" s="75">
        <v>1259</v>
      </c>
      <c r="X18" s="75">
        <v>485</v>
      </c>
      <c r="Y18" s="75">
        <v>155</v>
      </c>
      <c r="Z18" s="75">
        <v>843</v>
      </c>
      <c r="AA18" s="75">
        <v>221</v>
      </c>
      <c r="AB18" s="75">
        <v>40</v>
      </c>
      <c r="AC18" s="89">
        <v>10297.200000000001</v>
      </c>
      <c r="AD18" s="1"/>
      <c r="AF18" s="185">
        <v>0.83704774374219781</v>
      </c>
      <c r="AG18" s="186">
        <v>4.0987674961258019E-2</v>
      </c>
      <c r="AH18" s="186">
        <v>1.5053623997802201E-3</v>
      </c>
      <c r="AI18" s="186">
        <v>0.80873378271780771</v>
      </c>
      <c r="AJ18" s="186">
        <v>0.30782496921000002</v>
      </c>
      <c r="AK18" s="186">
        <v>4.6213701344999997E-2</v>
      </c>
      <c r="AL18" s="187">
        <v>2.042313234376044</v>
      </c>
      <c r="AM18" s="9"/>
      <c r="AN18" s="121">
        <f t="shared" si="1"/>
        <v>46.903407893818965</v>
      </c>
      <c r="AO18" s="30"/>
      <c r="AQ18" s="82">
        <v>40.375</v>
      </c>
      <c r="AR18" s="83">
        <v>59.77</v>
      </c>
      <c r="AS18" s="83">
        <v>81.05</v>
      </c>
      <c r="AT18" s="83">
        <v>101.77500000000001</v>
      </c>
      <c r="AU18" s="83">
        <v>140.47499999999999</v>
      </c>
      <c r="AV18" s="101">
        <v>83.565054945054939</v>
      </c>
    </row>
    <row r="19" spans="1:48">
      <c r="A19" s="5"/>
      <c r="C19">
        <v>2027</v>
      </c>
      <c r="D19" s="102">
        <v>405.98522580538497</v>
      </c>
      <c r="E19" s="103">
        <v>583.0663870329671</v>
      </c>
      <c r="F19" s="103">
        <v>23770.472091098902</v>
      </c>
      <c r="G19" s="103">
        <v>7025.8847230769215</v>
      </c>
      <c r="H19" s="103">
        <v>9834.6821747252743</v>
      </c>
      <c r="I19" s="103">
        <v>0</v>
      </c>
      <c r="J19" s="103">
        <v>4.8476324175824166</v>
      </c>
      <c r="K19" s="103">
        <v>1460.7144105494499</v>
      </c>
      <c r="L19" s="103">
        <v>964.21644000000003</v>
      </c>
      <c r="M19" s="103">
        <v>257.99619483516477</v>
      </c>
      <c r="N19" s="104">
        <f t="shared" si="0"/>
        <v>44307.865279541642</v>
      </c>
      <c r="O19" s="100"/>
      <c r="P19" s="78">
        <v>0.96566135277994225</v>
      </c>
      <c r="Q19" s="81">
        <v>0.94465434099876899</v>
      </c>
      <c r="S19" s="88">
        <v>231.72672705786812</v>
      </c>
      <c r="T19" s="75">
        <v>460.4</v>
      </c>
      <c r="U19" s="75">
        <v>5153.2999999999993</v>
      </c>
      <c r="V19" s="75">
        <v>2036.5</v>
      </c>
      <c r="W19" s="75">
        <v>1259</v>
      </c>
      <c r="X19" s="75">
        <v>0</v>
      </c>
      <c r="Y19" s="75">
        <v>155</v>
      </c>
      <c r="Z19" s="75">
        <v>843</v>
      </c>
      <c r="AA19" s="75">
        <v>221</v>
      </c>
      <c r="AB19" s="75">
        <v>40</v>
      </c>
      <c r="AC19" s="89">
        <v>10168.200000000001</v>
      </c>
      <c r="AD19" s="1"/>
      <c r="AF19" s="185">
        <v>0.84135475633000001</v>
      </c>
      <c r="AG19" s="186">
        <v>0</v>
      </c>
      <c r="AH19" s="186">
        <v>3.679353004945055E-3</v>
      </c>
      <c r="AI19" s="186">
        <v>0.60394053220319233</v>
      </c>
      <c r="AJ19" s="186">
        <v>0.30775624255799999</v>
      </c>
      <c r="AK19" s="186">
        <v>4.6207118494978022E-2</v>
      </c>
      <c r="AL19" s="187">
        <v>1.802938002591115</v>
      </c>
      <c r="AM19" s="9"/>
      <c r="AN19" s="121">
        <f t="shared" si="1"/>
        <v>40.691150232949482</v>
      </c>
      <c r="AO19" s="30"/>
      <c r="AQ19" s="82">
        <v>41.685000000000002</v>
      </c>
      <c r="AR19" s="83">
        <v>64.3</v>
      </c>
      <c r="AS19" s="83">
        <v>78.61</v>
      </c>
      <c r="AT19" s="83">
        <v>99.884999999999991</v>
      </c>
      <c r="AU19" s="83">
        <v>149.155</v>
      </c>
      <c r="AV19" s="101">
        <v>84.603956043956046</v>
      </c>
    </row>
    <row r="20" spans="1:48">
      <c r="A20" s="5"/>
      <c r="C20">
        <v>2028</v>
      </c>
      <c r="D20" s="102">
        <v>495.48531503365297</v>
      </c>
      <c r="E20" s="103">
        <v>811.83841670329673</v>
      </c>
      <c r="F20" s="103">
        <v>23959.976903516479</v>
      </c>
      <c r="G20" s="103">
        <v>7342.0454707692325</v>
      </c>
      <c r="H20" s="103">
        <v>9846.0963286813185</v>
      </c>
      <c r="I20" s="103">
        <v>0</v>
      </c>
      <c r="J20" s="103">
        <v>5.8713728571428572</v>
      </c>
      <c r="K20" s="103">
        <v>1515.363077582417</v>
      </c>
      <c r="L20" s="103">
        <v>967.03574000000003</v>
      </c>
      <c r="M20" s="103">
        <v>258.81430999999998</v>
      </c>
      <c r="N20" s="104">
        <f t="shared" si="0"/>
        <v>45202.526935143549</v>
      </c>
      <c r="O20" s="100"/>
      <c r="P20" s="78">
        <v>0.9650139659124406</v>
      </c>
      <c r="Q20" s="81">
        <v>0.94434276793389282</v>
      </c>
      <c r="S20" s="88">
        <v>282.81125287308959</v>
      </c>
      <c r="T20" s="75">
        <v>460.4</v>
      </c>
      <c r="U20" s="75">
        <v>5153.2999999999993</v>
      </c>
      <c r="V20" s="75">
        <v>2136.5</v>
      </c>
      <c r="W20" s="75">
        <v>1259</v>
      </c>
      <c r="X20" s="75">
        <v>0</v>
      </c>
      <c r="Y20" s="75">
        <v>155</v>
      </c>
      <c r="Z20" s="75">
        <v>843</v>
      </c>
      <c r="AA20" s="75">
        <v>221</v>
      </c>
      <c r="AB20" s="75">
        <v>40</v>
      </c>
      <c r="AC20" s="89">
        <v>10268.200000000001</v>
      </c>
      <c r="AD20" s="1"/>
      <c r="AF20" s="185">
        <v>0.84062744356549457</v>
      </c>
      <c r="AG20" s="186">
        <v>0</v>
      </c>
      <c r="AH20" s="186">
        <v>4.4563719985714293E-3</v>
      </c>
      <c r="AI20" s="186">
        <v>0.62857017900681311</v>
      </c>
      <c r="AJ20" s="186">
        <v>0.30857151385499998</v>
      </c>
      <c r="AK20" s="186">
        <v>4.6353642920999999E-2</v>
      </c>
      <c r="AL20" s="187">
        <v>1.828579151346879</v>
      </c>
      <c r="AM20" s="9"/>
      <c r="AN20" s="121">
        <f t="shared" si="1"/>
        <v>40.453029406309938</v>
      </c>
      <c r="AO20" s="30"/>
      <c r="AQ20" s="82">
        <v>47.17</v>
      </c>
      <c r="AR20" s="83">
        <v>69.849999999999994</v>
      </c>
      <c r="AS20" s="83">
        <v>86.63</v>
      </c>
      <c r="AT20" s="83">
        <v>107.33</v>
      </c>
      <c r="AU20" s="83">
        <v>158.91</v>
      </c>
      <c r="AV20" s="101">
        <v>91.587252747252748</v>
      </c>
    </row>
    <row r="21" spans="1:48">
      <c r="A21" s="5"/>
      <c r="C21">
        <v>2029</v>
      </c>
      <c r="D21" s="102">
        <v>587.30583293534607</v>
      </c>
      <c r="E21" s="103">
        <v>866.59675681318697</v>
      </c>
      <c r="F21" s="103">
        <v>23586.22865043956</v>
      </c>
      <c r="G21" s="103">
        <v>8762.2886186813193</v>
      </c>
      <c r="H21" s="103">
        <v>9770.9937123076925</v>
      </c>
      <c r="I21" s="103">
        <v>0</v>
      </c>
      <c r="J21" s="103">
        <v>6.9407832967032972</v>
      </c>
      <c r="K21" s="103">
        <v>1133.6735302197801</v>
      </c>
      <c r="L21" s="103">
        <v>964.06213999999989</v>
      </c>
      <c r="M21" s="103">
        <v>257.93310000000002</v>
      </c>
      <c r="N21" s="104">
        <f t="shared" si="0"/>
        <v>45936.023124693595</v>
      </c>
      <c r="O21" s="100"/>
      <c r="P21" s="78">
        <v>0.97415139261469263</v>
      </c>
      <c r="Q21" s="81">
        <v>0.95358906317072412</v>
      </c>
      <c r="S21" s="88">
        <v>335.22022427816557</v>
      </c>
      <c r="T21" s="75">
        <v>510.4</v>
      </c>
      <c r="U21" s="75">
        <v>5153.2999999999993</v>
      </c>
      <c r="V21" s="75">
        <v>2556.5</v>
      </c>
      <c r="W21" s="75">
        <v>1259</v>
      </c>
      <c r="X21" s="75">
        <v>0</v>
      </c>
      <c r="Y21" s="75">
        <v>155</v>
      </c>
      <c r="Z21" s="75">
        <v>843</v>
      </c>
      <c r="AA21" s="75">
        <v>221</v>
      </c>
      <c r="AB21" s="75">
        <v>40</v>
      </c>
      <c r="AC21" s="89">
        <v>10738.2</v>
      </c>
      <c r="AD21" s="1"/>
      <c r="AF21" s="185">
        <v>0.83439336015549459</v>
      </c>
      <c r="AG21" s="186">
        <v>0</v>
      </c>
      <c r="AH21" s="186">
        <v>5.2680545221978027E-3</v>
      </c>
      <c r="AI21" s="186">
        <v>0.46852123034229121</v>
      </c>
      <c r="AJ21" s="186">
        <v>0.30761612927100002</v>
      </c>
      <c r="AK21" s="186">
        <v>4.6195818210000003E-2</v>
      </c>
      <c r="AL21" s="187">
        <v>1.661994592500984</v>
      </c>
      <c r="AM21" s="9"/>
      <c r="AN21" s="121">
        <f t="shared" si="1"/>
        <v>36.180637317895155</v>
      </c>
      <c r="AO21" s="30"/>
      <c r="AQ21" s="82">
        <v>39.204999999999998</v>
      </c>
      <c r="AR21" s="83">
        <v>61.164999999999999</v>
      </c>
      <c r="AS21" s="83">
        <v>81.37</v>
      </c>
      <c r="AT21" s="83">
        <v>99.435000000000002</v>
      </c>
      <c r="AU21" s="83">
        <v>142.82499999999999</v>
      </c>
      <c r="AV21" s="101">
        <v>82.519670329670333</v>
      </c>
    </row>
    <row r="22" spans="1:48">
      <c r="A22" s="5"/>
      <c r="C22">
        <v>2030</v>
      </c>
      <c r="D22" s="102">
        <v>683.06228426687301</v>
      </c>
      <c r="E22" s="103">
        <v>1140.142914725275</v>
      </c>
      <c r="F22" s="103">
        <v>23579.60243824176</v>
      </c>
      <c r="G22" s="103">
        <v>9263.1622691208795</v>
      </c>
      <c r="H22" s="103">
        <v>9757.3323557142849</v>
      </c>
      <c r="I22" s="103">
        <v>0</v>
      </c>
      <c r="J22" s="103">
        <v>6.4632815384615387</v>
      </c>
      <c r="K22" s="103">
        <v>1169.1396060439561</v>
      </c>
      <c r="L22" s="103">
        <v>963.57681000000002</v>
      </c>
      <c r="M22" s="103">
        <v>257.86599999999999</v>
      </c>
      <c r="N22" s="104">
        <f t="shared" si="0"/>
        <v>46820.347959651495</v>
      </c>
      <c r="O22" s="100"/>
      <c r="P22" s="78">
        <v>0.97382654287250559</v>
      </c>
      <c r="Q22" s="81">
        <v>0.95363447011960378</v>
      </c>
      <c r="S22" s="88">
        <v>389.87573302903706</v>
      </c>
      <c r="T22" s="75">
        <v>860.4</v>
      </c>
      <c r="U22" s="75">
        <v>5153.2999999999993</v>
      </c>
      <c r="V22" s="75">
        <v>2656.5</v>
      </c>
      <c r="W22" s="75">
        <v>1259</v>
      </c>
      <c r="X22" s="75">
        <v>0</v>
      </c>
      <c r="Y22" s="75">
        <v>155</v>
      </c>
      <c r="Z22" s="75">
        <v>843</v>
      </c>
      <c r="AA22" s="75">
        <v>221</v>
      </c>
      <c r="AB22" s="75">
        <v>40</v>
      </c>
      <c r="AC22" s="89">
        <v>11188.2</v>
      </c>
      <c r="AD22" s="1"/>
      <c r="AF22" s="185">
        <v>0.83496563732648343</v>
      </c>
      <c r="AG22" s="186">
        <v>0</v>
      </c>
      <c r="AH22" s="186">
        <v>4.9056306876923078E-3</v>
      </c>
      <c r="AI22" s="186">
        <v>0.48413215331679121</v>
      </c>
      <c r="AJ22" s="186">
        <v>0.30736095648299999</v>
      </c>
      <c r="AK22" s="186">
        <v>4.6183800600000012E-2</v>
      </c>
      <c r="AL22" s="187">
        <v>1.677548178413967</v>
      </c>
      <c r="AM22" s="9"/>
      <c r="AN22" s="121">
        <f t="shared" si="1"/>
        <v>35.829468415305939</v>
      </c>
      <c r="AO22" s="30"/>
      <c r="AQ22" s="82">
        <v>41.585000000000001</v>
      </c>
      <c r="AR22" s="83">
        <v>65.240000000000009</v>
      </c>
      <c r="AS22" s="83">
        <v>84.13</v>
      </c>
      <c r="AT22" s="83">
        <v>105.63</v>
      </c>
      <c r="AU22" s="83">
        <v>148.85499999999999</v>
      </c>
      <c r="AV22" s="101">
        <v>87.691648351648354</v>
      </c>
    </row>
    <row r="23" spans="1:48">
      <c r="A23" s="5"/>
      <c r="C23">
        <v>2031</v>
      </c>
      <c r="D23" s="102">
        <v>786.93303169621004</v>
      </c>
      <c r="E23" s="103">
        <v>1812.284105604396</v>
      </c>
      <c r="F23" s="103">
        <v>23521.069515714291</v>
      </c>
      <c r="G23" s="103">
        <v>9484.5312254945056</v>
      </c>
      <c r="H23" s="103">
        <v>9744.9454489011005</v>
      </c>
      <c r="I23" s="103">
        <v>0</v>
      </c>
      <c r="J23" s="103">
        <v>6.8040080219780217</v>
      </c>
      <c r="K23" s="103">
        <v>1207.521693516484</v>
      </c>
      <c r="L23" s="103">
        <v>963.81986999999992</v>
      </c>
      <c r="M23" s="103">
        <v>257.91356000000002</v>
      </c>
      <c r="N23" s="104">
        <f t="shared" si="0"/>
        <v>47785.822458948969</v>
      </c>
      <c r="O23" s="100"/>
      <c r="P23" s="78">
        <v>0.97347310738108472</v>
      </c>
      <c r="Q23" s="81">
        <v>0.95365538211472212</v>
      </c>
      <c r="S23" s="88">
        <v>449.16268932432075</v>
      </c>
      <c r="T23" s="75">
        <v>1260.4000000000001</v>
      </c>
      <c r="U23" s="75">
        <v>5153.2999999999993</v>
      </c>
      <c r="V23" s="75">
        <v>2674.5</v>
      </c>
      <c r="W23" s="75">
        <v>1259</v>
      </c>
      <c r="X23" s="75">
        <v>0</v>
      </c>
      <c r="Y23" s="75">
        <v>155</v>
      </c>
      <c r="Z23" s="75">
        <v>843</v>
      </c>
      <c r="AA23" s="75">
        <v>221</v>
      </c>
      <c r="AB23" s="75">
        <v>40</v>
      </c>
      <c r="AC23" s="89">
        <v>11606.2</v>
      </c>
      <c r="AD23" s="1"/>
      <c r="AF23" s="185">
        <v>0.83232629881934062</v>
      </c>
      <c r="AG23" s="186">
        <v>0</v>
      </c>
      <c r="AH23" s="186">
        <v>5.1642420886813204E-3</v>
      </c>
      <c r="AI23" s="186">
        <v>0.50075286343810987</v>
      </c>
      <c r="AJ23" s="186">
        <v>0.30758437334100008</v>
      </c>
      <c r="AK23" s="186">
        <v>4.6192318595999989E-2</v>
      </c>
      <c r="AL23" s="187">
        <v>1.692020096283132</v>
      </c>
      <c r="AM23" s="9"/>
      <c r="AN23" s="121">
        <f t="shared" si="1"/>
        <v>35.408412144348539</v>
      </c>
      <c r="AO23" s="30"/>
      <c r="AQ23" s="82">
        <v>44.55</v>
      </c>
      <c r="AR23" s="83">
        <v>67.394999999999996</v>
      </c>
      <c r="AS23" s="83">
        <v>87.23</v>
      </c>
      <c r="AT23" s="83">
        <v>107.33499999999999</v>
      </c>
      <c r="AU23" s="83">
        <v>154.94</v>
      </c>
      <c r="AV23" s="101">
        <v>90.796923076923079</v>
      </c>
    </row>
    <row r="24" spans="1:48">
      <c r="A24" s="5"/>
      <c r="C24">
        <v>2032</v>
      </c>
      <c r="D24" s="102">
        <v>893.94746145643705</v>
      </c>
      <c r="E24" s="103">
        <v>2456.4323479120881</v>
      </c>
      <c r="F24" s="103">
        <v>23573.67938747253</v>
      </c>
      <c r="G24" s="103">
        <v>9791.1948821978003</v>
      </c>
      <c r="H24" s="103">
        <v>9780.7512143956046</v>
      </c>
      <c r="I24" s="103">
        <v>0</v>
      </c>
      <c r="J24" s="103">
        <v>7.4803125274725284</v>
      </c>
      <c r="K24" s="103">
        <v>1187.643770989011</v>
      </c>
      <c r="L24" s="103">
        <v>966.94015000000002</v>
      </c>
      <c r="M24" s="103">
        <v>258.72636999999997</v>
      </c>
      <c r="N24" s="104">
        <f t="shared" si="0"/>
        <v>48916.795896950942</v>
      </c>
      <c r="O24" s="100"/>
      <c r="P24" s="78">
        <v>0.97446162280295823</v>
      </c>
      <c r="Q24" s="81">
        <v>0.9549784258128583</v>
      </c>
      <c r="S24" s="88">
        <v>510.24398484956458</v>
      </c>
      <c r="T24" s="75">
        <v>1510.4</v>
      </c>
      <c r="U24" s="75">
        <v>5153.2999999999993</v>
      </c>
      <c r="V24" s="75">
        <v>2805.8</v>
      </c>
      <c r="W24" s="75">
        <v>1259</v>
      </c>
      <c r="X24" s="75">
        <v>0</v>
      </c>
      <c r="Y24" s="75">
        <v>155</v>
      </c>
      <c r="Z24" s="75">
        <v>843</v>
      </c>
      <c r="AA24" s="75">
        <v>221</v>
      </c>
      <c r="AB24" s="75">
        <v>40</v>
      </c>
      <c r="AC24" s="89">
        <v>11987.5</v>
      </c>
      <c r="AD24" s="1"/>
      <c r="AF24" s="185">
        <v>0.83508796188406609</v>
      </c>
      <c r="AG24" s="186">
        <v>0</v>
      </c>
      <c r="AH24" s="186">
        <v>5.677557208351649E-3</v>
      </c>
      <c r="AI24" s="186">
        <v>0.49165284215213728</v>
      </c>
      <c r="AJ24" s="186">
        <v>0.30868103015800002</v>
      </c>
      <c r="AK24" s="186">
        <v>4.6337892867000012E-2</v>
      </c>
      <c r="AL24" s="187">
        <v>1.6874372842695551</v>
      </c>
      <c r="AM24" s="9"/>
      <c r="AN24" s="121">
        <f t="shared" si="1"/>
        <v>34.496071407136775</v>
      </c>
      <c r="AO24" s="30"/>
      <c r="AQ24" s="82">
        <v>46.474999999999987</v>
      </c>
      <c r="AR24" s="83">
        <v>66.215000000000003</v>
      </c>
      <c r="AS24" s="83">
        <v>88.42</v>
      </c>
      <c r="AT24" s="83">
        <v>107.01</v>
      </c>
      <c r="AU24" s="83">
        <v>153.755</v>
      </c>
      <c r="AV24" s="101">
        <v>90.646923076923088</v>
      </c>
    </row>
    <row r="25" spans="1:48">
      <c r="A25" s="5"/>
      <c r="C25">
        <v>2033</v>
      </c>
      <c r="D25" s="102">
        <v>995.00379707839591</v>
      </c>
      <c r="E25" s="103">
        <v>3311.29078967033</v>
      </c>
      <c r="F25" s="103">
        <v>23421.440302857151</v>
      </c>
      <c r="G25" s="103">
        <v>9887.7701542857139</v>
      </c>
      <c r="H25" s="103">
        <v>9710.6076398901096</v>
      </c>
      <c r="I25" s="103">
        <v>0</v>
      </c>
      <c r="J25" s="103">
        <v>6.8128704395604389</v>
      </c>
      <c r="K25" s="103">
        <v>1344.954979450549</v>
      </c>
      <c r="L25" s="103">
        <v>964.29181000000005</v>
      </c>
      <c r="M25" s="103">
        <v>258.041</v>
      </c>
      <c r="N25" s="104">
        <f t="shared" si="0"/>
        <v>49900.213343671814</v>
      </c>
      <c r="O25" s="100"/>
      <c r="P25" s="78">
        <v>0.97165087464505429</v>
      </c>
      <c r="Q25" s="81">
        <v>0.95264186205595269</v>
      </c>
      <c r="S25" s="86">
        <v>567.92454171141321</v>
      </c>
      <c r="T25" s="79">
        <v>2210.4</v>
      </c>
      <c r="U25" s="79">
        <v>5153.2999999999993</v>
      </c>
      <c r="V25" s="79">
        <v>2805.8</v>
      </c>
      <c r="W25" s="79">
        <v>1259</v>
      </c>
      <c r="X25" s="79">
        <v>0</v>
      </c>
      <c r="Y25" s="79">
        <v>155</v>
      </c>
      <c r="Z25" s="79">
        <v>843</v>
      </c>
      <c r="AA25" s="79">
        <v>221</v>
      </c>
      <c r="AB25" s="79">
        <v>40</v>
      </c>
      <c r="AC25" s="89">
        <v>12687.5</v>
      </c>
      <c r="AD25" s="1"/>
      <c r="AF25" s="185">
        <v>0.83016784184076942</v>
      </c>
      <c r="AG25" s="186">
        <v>0</v>
      </c>
      <c r="AH25" s="186">
        <v>5.1709686636263741E-3</v>
      </c>
      <c r="AI25" s="186">
        <v>0.55782159694717026</v>
      </c>
      <c r="AJ25" s="186">
        <v>0.30773722133300002</v>
      </c>
      <c r="AK25" s="186">
        <v>4.6215143100000002E-2</v>
      </c>
      <c r="AL25" s="187">
        <v>1.747112771884566</v>
      </c>
      <c r="AM25" s="9"/>
      <c r="AN25" s="121">
        <f t="shared" si="1"/>
        <v>35.012130305974516</v>
      </c>
      <c r="AO25" s="30"/>
      <c r="AQ25" s="115">
        <v>50.55</v>
      </c>
      <c r="AR25" s="116">
        <v>69.275000000000006</v>
      </c>
      <c r="AS25" s="116">
        <v>94.17</v>
      </c>
      <c r="AT25" s="116">
        <v>113.11499999999999</v>
      </c>
      <c r="AU25" s="116">
        <v>168.215</v>
      </c>
      <c r="AV25" s="101">
        <v>96.389120879120881</v>
      </c>
    </row>
    <row r="26" spans="1:48">
      <c r="A26" s="5"/>
      <c r="C26">
        <v>2034</v>
      </c>
      <c r="D26" s="102">
        <v>1102.2438260526301</v>
      </c>
      <c r="E26" s="103">
        <v>3958.67601054945</v>
      </c>
      <c r="F26" s="103">
        <v>23369.796170329671</v>
      </c>
      <c r="G26" s="103">
        <v>10412.36215417582</v>
      </c>
      <c r="H26" s="103">
        <v>9639.1437882417595</v>
      </c>
      <c r="I26" s="103">
        <v>0</v>
      </c>
      <c r="J26" s="103">
        <v>7.9941106593406586</v>
      </c>
      <c r="K26" s="103">
        <v>1319.1437397802199</v>
      </c>
      <c r="L26" s="103">
        <v>964.15139219780224</v>
      </c>
      <c r="M26" s="103">
        <v>258.04007000000001</v>
      </c>
      <c r="N26" s="104">
        <f t="shared" si="0"/>
        <v>51031.5512619867</v>
      </c>
      <c r="O26" s="100"/>
      <c r="P26" s="78">
        <v>0.97275269077407112</v>
      </c>
      <c r="Q26" s="81">
        <v>0.95410933256830377</v>
      </c>
      <c r="S26" s="86">
        <v>629.13460391131844</v>
      </c>
      <c r="T26" s="79">
        <v>2410.4</v>
      </c>
      <c r="U26" s="79">
        <v>5153.2999999999993</v>
      </c>
      <c r="V26" s="79">
        <v>2959.8</v>
      </c>
      <c r="W26" s="79">
        <v>1259</v>
      </c>
      <c r="X26" s="79">
        <v>0</v>
      </c>
      <c r="Y26" s="79">
        <v>155</v>
      </c>
      <c r="Z26" s="79">
        <v>1043</v>
      </c>
      <c r="AA26" s="79">
        <v>221</v>
      </c>
      <c r="AB26" s="79">
        <v>40</v>
      </c>
      <c r="AC26" s="89">
        <v>13241.5</v>
      </c>
      <c r="AD26" s="1"/>
      <c r="AF26" s="185">
        <v>0.82436308861516483</v>
      </c>
      <c r="AG26" s="186">
        <v>0</v>
      </c>
      <c r="AH26" s="186">
        <v>6.0675299904395614E-3</v>
      </c>
      <c r="AI26" s="186">
        <v>0.54878396370572802</v>
      </c>
      <c r="AJ26" s="186">
        <v>0.30763964021185708</v>
      </c>
      <c r="AK26" s="186">
        <v>4.6214976536999998E-2</v>
      </c>
      <c r="AL26" s="187">
        <v>1.733069199060189</v>
      </c>
      <c r="AM26" s="9"/>
      <c r="AN26" s="121">
        <f t="shared" si="1"/>
        <v>33.960739115354869</v>
      </c>
      <c r="AO26" s="30"/>
      <c r="AQ26" s="115">
        <v>53.13</v>
      </c>
      <c r="AR26" s="116">
        <v>69.97</v>
      </c>
      <c r="AS26" s="116">
        <v>95.72</v>
      </c>
      <c r="AT26" s="116">
        <v>116.875</v>
      </c>
      <c r="AU26" s="116">
        <v>165.70500000000001</v>
      </c>
      <c r="AV26" s="101">
        <v>97.307032967032967</v>
      </c>
    </row>
    <row r="27" spans="1:48" ht="15.75" thickBot="1">
      <c r="A27" s="5"/>
      <c r="C27">
        <v>2035</v>
      </c>
      <c r="D27" s="105">
        <v>1213.8565721466</v>
      </c>
      <c r="E27" s="106">
        <v>4210.4902083516481</v>
      </c>
      <c r="F27" s="106">
        <v>23515.056581428569</v>
      </c>
      <c r="G27" s="106">
        <v>11118.629368131869</v>
      </c>
      <c r="H27" s="106">
        <v>9584.6691323076921</v>
      </c>
      <c r="I27" s="106">
        <v>0</v>
      </c>
      <c r="J27" s="106">
        <v>5.5501069230769229</v>
      </c>
      <c r="K27" s="106">
        <v>1322.58670978022</v>
      </c>
      <c r="L27" s="106">
        <v>963.84643065934063</v>
      </c>
      <c r="M27" s="106">
        <v>257.91253</v>
      </c>
      <c r="N27" s="107">
        <f t="shared" si="0"/>
        <v>52192.597639729007</v>
      </c>
      <c r="O27" s="100"/>
      <c r="P27" s="85">
        <v>0.9733075287032229</v>
      </c>
      <c r="Q27" s="77">
        <v>0.95504041097593684</v>
      </c>
      <c r="S27" s="74">
        <v>692.84050921609582</v>
      </c>
      <c r="T27" s="73">
        <v>2410.4</v>
      </c>
      <c r="U27" s="73">
        <v>5153.2999999999993</v>
      </c>
      <c r="V27" s="73">
        <v>3213.8</v>
      </c>
      <c r="W27" s="73">
        <v>1259</v>
      </c>
      <c r="X27" s="73">
        <v>0</v>
      </c>
      <c r="Y27" s="73">
        <v>155</v>
      </c>
      <c r="Z27" s="73">
        <v>1043</v>
      </c>
      <c r="AA27" s="73">
        <v>221</v>
      </c>
      <c r="AB27" s="73">
        <v>40</v>
      </c>
      <c r="AC27" s="72">
        <v>13495.5</v>
      </c>
      <c r="AD27" s="1"/>
      <c r="AF27" s="188">
        <v>0.82040605049571436</v>
      </c>
      <c r="AG27" s="189">
        <v>0</v>
      </c>
      <c r="AH27" s="189">
        <v>4.212531154615385E-3</v>
      </c>
      <c r="AI27" s="189">
        <v>0.55006969156432672</v>
      </c>
      <c r="AJ27" s="189">
        <v>0.30747645006685709</v>
      </c>
      <c r="AK27" s="189">
        <v>4.6192134123000002E-2</v>
      </c>
      <c r="AL27" s="190">
        <v>1.7283568574045141</v>
      </c>
      <c r="AM27" s="9"/>
      <c r="AN27" s="122">
        <f t="shared" si="1"/>
        <v>33.114980582780738</v>
      </c>
      <c r="AO27" s="30"/>
      <c r="AQ27" s="117">
        <v>52.32</v>
      </c>
      <c r="AR27" s="118">
        <v>70.805000000000007</v>
      </c>
      <c r="AS27" s="118">
        <v>95.96</v>
      </c>
      <c r="AT27" s="118">
        <v>113.36499999999999</v>
      </c>
      <c r="AU27" s="118">
        <v>155.785</v>
      </c>
      <c r="AV27" s="119">
        <v>95.876373626373621</v>
      </c>
    </row>
    <row r="28" spans="1:48">
      <c r="A28" s="5"/>
      <c r="D28" s="100"/>
      <c r="E28" s="100"/>
      <c r="F28" s="100"/>
      <c r="G28" s="100"/>
      <c r="H28" s="100"/>
      <c r="I28" s="100"/>
      <c r="J28" s="100"/>
      <c r="K28" s="100"/>
      <c r="L28" s="100"/>
      <c r="M28" s="100"/>
      <c r="N28" s="100"/>
      <c r="O28" s="100"/>
      <c r="P28" s="100"/>
      <c r="Q28" s="31"/>
      <c r="S28" s="100"/>
      <c r="T28" s="2"/>
      <c r="U28" s="2"/>
      <c r="V28" s="2"/>
      <c r="W28" s="2"/>
      <c r="X28" s="2"/>
      <c r="Y28" s="2"/>
      <c r="Z28" s="2"/>
      <c r="AA28" s="2"/>
      <c r="AB28" s="2"/>
      <c r="AC28" s="1"/>
      <c r="AD28" s="1"/>
      <c r="AF28" s="4"/>
      <c r="AG28" s="4"/>
      <c r="AH28" s="4"/>
      <c r="AI28" s="4"/>
      <c r="AJ28" s="4"/>
      <c r="AK28" s="4"/>
      <c r="AL28" s="4"/>
      <c r="AM28" s="9"/>
      <c r="AN28" s="30"/>
      <c r="AO28" s="30"/>
      <c r="AQ28" s="130"/>
      <c r="AR28" s="130"/>
      <c r="AS28" s="130"/>
      <c r="AT28" s="130"/>
      <c r="AU28" s="130"/>
      <c r="AV28" s="131"/>
    </row>
    <row r="29" spans="1:48" ht="15.75" thickBot="1">
      <c r="A29" s="5" t="s">
        <v>144</v>
      </c>
    </row>
    <row r="30" spans="1:48" ht="48">
      <c r="A30" s="5"/>
      <c r="D30" s="93" t="s">
        <v>128</v>
      </c>
      <c r="E30" s="108"/>
      <c r="F30" s="90"/>
      <c r="G30" s="90"/>
      <c r="H30" s="90"/>
      <c r="I30" s="90"/>
      <c r="J30" s="90"/>
      <c r="K30" s="109"/>
      <c r="L30" s="90"/>
      <c r="M30" s="109"/>
      <c r="N30" s="90"/>
      <c r="P30" s="93" t="s">
        <v>129</v>
      </c>
      <c r="Q30" s="91"/>
      <c r="S30" s="110" t="s">
        <v>130</v>
      </c>
      <c r="T30" s="108"/>
      <c r="U30" s="90"/>
      <c r="V30" s="90"/>
      <c r="W30" s="90"/>
      <c r="X30" s="90"/>
      <c r="Y30" s="90"/>
      <c r="Z30" s="109"/>
      <c r="AA30" s="90"/>
      <c r="AB30" s="109"/>
      <c r="AC30" s="91"/>
      <c r="AF30" s="93" t="s">
        <v>149</v>
      </c>
      <c r="AG30" s="112"/>
      <c r="AH30" s="112"/>
      <c r="AI30" s="112"/>
      <c r="AJ30" s="112"/>
      <c r="AK30" s="112"/>
      <c r="AL30" s="113"/>
      <c r="AN30" s="144" t="s">
        <v>131</v>
      </c>
      <c r="AQ30" s="93" t="s">
        <v>132</v>
      </c>
      <c r="AR30" s="90"/>
      <c r="AS30" s="90"/>
      <c r="AT30" s="90"/>
      <c r="AU30" s="90"/>
      <c r="AV30" s="91"/>
    </row>
    <row r="31" spans="1:48" ht="30.75" thickBot="1">
      <c r="A31" s="5"/>
      <c r="C31" t="s">
        <v>22</v>
      </c>
      <c r="D31" s="140" t="s">
        <v>133</v>
      </c>
      <c r="E31" s="141" t="s">
        <v>65</v>
      </c>
      <c r="F31" s="141" t="s">
        <v>44</v>
      </c>
      <c r="G31" s="141" t="s">
        <v>40</v>
      </c>
      <c r="H31" s="141" t="s">
        <v>43</v>
      </c>
      <c r="I31" s="141" t="s">
        <v>24</v>
      </c>
      <c r="J31" s="141" t="s">
        <v>134</v>
      </c>
      <c r="K31" s="141" t="s">
        <v>23</v>
      </c>
      <c r="L31" s="141" t="s">
        <v>147</v>
      </c>
      <c r="M31" s="141" t="s">
        <v>148</v>
      </c>
      <c r="N31" s="141" t="s">
        <v>119</v>
      </c>
      <c r="O31" s="94"/>
      <c r="P31" s="95" t="s">
        <v>135</v>
      </c>
      <c r="Q31" s="96" t="s">
        <v>136</v>
      </c>
      <c r="S31" s="140" t="s">
        <v>133</v>
      </c>
      <c r="T31" s="141" t="s">
        <v>65</v>
      </c>
      <c r="U31" s="141" t="s">
        <v>44</v>
      </c>
      <c r="V31" s="141" t="s">
        <v>40</v>
      </c>
      <c r="W31" s="141" t="s">
        <v>43</v>
      </c>
      <c r="X31" s="141" t="s">
        <v>24</v>
      </c>
      <c r="Y31" s="141" t="s">
        <v>134</v>
      </c>
      <c r="Z31" s="141" t="s">
        <v>23</v>
      </c>
      <c r="AA31" s="141" t="s">
        <v>147</v>
      </c>
      <c r="AB31" s="141" t="s">
        <v>148</v>
      </c>
      <c r="AC31" s="142" t="s">
        <v>119</v>
      </c>
      <c r="AD31" s="111"/>
      <c r="AF31" s="140" t="s">
        <v>43</v>
      </c>
      <c r="AG31" s="141" t="s">
        <v>23</v>
      </c>
      <c r="AH31" s="141" t="s">
        <v>24</v>
      </c>
      <c r="AI31" s="143" t="s">
        <v>134</v>
      </c>
      <c r="AJ31" s="141" t="s">
        <v>147</v>
      </c>
      <c r="AK31" s="141" t="s">
        <v>148</v>
      </c>
      <c r="AL31" s="142" t="s">
        <v>119</v>
      </c>
      <c r="AN31" s="120" t="s">
        <v>119</v>
      </c>
      <c r="AQ31" s="127">
        <v>0.05</v>
      </c>
      <c r="AR31" s="128">
        <v>0.25</v>
      </c>
      <c r="AS31" s="128">
        <v>0.5</v>
      </c>
      <c r="AT31" s="128">
        <v>0.75</v>
      </c>
      <c r="AU31" s="128">
        <v>0.95</v>
      </c>
      <c r="AV31" s="129" t="s">
        <v>137</v>
      </c>
    </row>
    <row r="32" spans="1:48">
      <c r="A32" s="5"/>
      <c r="C32">
        <v>2022</v>
      </c>
      <c r="D32" s="97">
        <v>54.7229565858689</v>
      </c>
      <c r="E32" s="98">
        <v>7.7115747252747262</v>
      </c>
      <c r="F32" s="98">
        <v>16328.85249879121</v>
      </c>
      <c r="G32" s="98">
        <v>2426.7843875824169</v>
      </c>
      <c r="H32" s="98">
        <v>5438.466611098901</v>
      </c>
      <c r="I32" s="98">
        <v>243.12480252747261</v>
      </c>
      <c r="J32" s="98">
        <v>1.7726858241758241</v>
      </c>
      <c r="K32" s="98">
        <v>3282.089842417583</v>
      </c>
      <c r="L32" s="98">
        <v>658.72010241758244</v>
      </c>
      <c r="M32" s="98">
        <v>170.73714000000001</v>
      </c>
      <c r="N32" s="99">
        <f>SUM(D32:M32)</f>
        <v>28612.982601970489</v>
      </c>
      <c r="O32" s="100"/>
      <c r="P32" s="80">
        <v>0.87280419545303412</v>
      </c>
      <c r="Q32" s="76">
        <v>0.85343268514391835</v>
      </c>
      <c r="S32" s="70">
        <v>31.234564261340694</v>
      </c>
      <c r="T32" s="87">
        <v>16</v>
      </c>
      <c r="U32" s="87">
        <v>5153.2999999999993</v>
      </c>
      <c r="V32" s="87">
        <v>1002</v>
      </c>
      <c r="W32" s="87">
        <v>1019</v>
      </c>
      <c r="X32" s="87">
        <v>485</v>
      </c>
      <c r="Y32" s="87">
        <v>155</v>
      </c>
      <c r="Z32" s="87">
        <v>1223</v>
      </c>
      <c r="AA32" s="87">
        <v>221</v>
      </c>
      <c r="AB32" s="87">
        <v>40</v>
      </c>
      <c r="AC32" s="71">
        <v>9314.2999999999993</v>
      </c>
      <c r="AD32" s="1"/>
      <c r="AF32" s="182">
        <v>0.53496264376406599</v>
      </c>
      <c r="AG32" s="183">
        <v>0.20995966196509491</v>
      </c>
      <c r="AH32" s="183">
        <v>1.345468540549451E-3</v>
      </c>
      <c r="AI32" s="183">
        <v>1.318569186673791</v>
      </c>
      <c r="AJ32" s="183">
        <v>0.2102965706028681</v>
      </c>
      <c r="AK32" s="183">
        <v>3.0579021774000001E-2</v>
      </c>
      <c r="AL32" s="184">
        <v>2.3057125533203688</v>
      </c>
      <c r="AM32" s="9"/>
      <c r="AN32" s="123">
        <f>AL32/N32*1000000</f>
        <v>80.582740548046942</v>
      </c>
      <c r="AO32" s="30"/>
      <c r="AQ32" s="124">
        <v>108.875</v>
      </c>
      <c r="AR32" s="125">
        <v>139.85499999999999</v>
      </c>
      <c r="AS32" s="125">
        <v>158.25</v>
      </c>
      <c r="AT32" s="125">
        <v>181.8</v>
      </c>
      <c r="AU32" s="125">
        <v>208.35499999999999</v>
      </c>
      <c r="AV32" s="126">
        <v>159.7859340659341</v>
      </c>
    </row>
    <row r="33" spans="1:55">
      <c r="A33" s="5"/>
      <c r="C33">
        <v>2023</v>
      </c>
      <c r="D33" s="102">
        <v>108.68844302534499</v>
      </c>
      <c r="E33" s="103">
        <v>53.756540989010993</v>
      </c>
      <c r="F33" s="103">
        <v>24123.67293505495</v>
      </c>
      <c r="G33" s="103">
        <v>3798.7176865934071</v>
      </c>
      <c r="H33" s="103">
        <v>8351.3120059340672</v>
      </c>
      <c r="I33" s="103">
        <v>131.730843956044</v>
      </c>
      <c r="J33" s="103">
        <v>0.54279626373626377</v>
      </c>
      <c r="K33" s="103">
        <v>3831.338315494505</v>
      </c>
      <c r="L33" s="103">
        <v>964.18147340659345</v>
      </c>
      <c r="M33" s="103">
        <v>258.03917131868133</v>
      </c>
      <c r="N33" s="104">
        <f t="shared" ref="N33:N45" si="2">SUM(D33:M33)</f>
        <v>41621.980212036338</v>
      </c>
      <c r="O33" s="100"/>
      <c r="P33" s="78">
        <v>0.90162555015011259</v>
      </c>
      <c r="Q33" s="81">
        <v>0.88129600860032486</v>
      </c>
      <c r="S33" s="88">
        <v>62.036782548712885</v>
      </c>
      <c r="T33" s="75">
        <v>55.4</v>
      </c>
      <c r="U33" s="75">
        <v>5153.2999999999993</v>
      </c>
      <c r="V33" s="75">
        <v>1254</v>
      </c>
      <c r="W33" s="75">
        <v>1179</v>
      </c>
      <c r="X33" s="75">
        <v>485</v>
      </c>
      <c r="Y33" s="75">
        <v>155</v>
      </c>
      <c r="Z33" s="75">
        <v>1223</v>
      </c>
      <c r="AA33" s="75">
        <v>221</v>
      </c>
      <c r="AB33" s="75">
        <v>40</v>
      </c>
      <c r="AC33" s="89">
        <v>9765.6999999999989</v>
      </c>
      <c r="AD33" s="1"/>
      <c r="AF33" s="185">
        <v>0.78880114368516496</v>
      </c>
      <c r="AG33" s="186">
        <v>0.11376117607031209</v>
      </c>
      <c r="AH33" s="186">
        <v>4.1198236417582418E-4</v>
      </c>
      <c r="AI33" s="186">
        <v>1.5273235246607419</v>
      </c>
      <c r="AJ33" s="186">
        <v>0.30766137276945049</v>
      </c>
      <c r="AK33" s="186">
        <v>4.6214815583175833E-2</v>
      </c>
      <c r="AL33" s="187">
        <v>2.7841740151330212</v>
      </c>
      <c r="AM33" s="195"/>
      <c r="AN33" s="121">
        <f t="shared" ref="AN33:AN45" si="3">AL33/N33*1000000</f>
        <v>66.891916265144147</v>
      </c>
      <c r="AO33" s="30"/>
      <c r="AQ33" s="82">
        <v>71.125</v>
      </c>
      <c r="AR33" s="83">
        <v>93.795000000000002</v>
      </c>
      <c r="AS33" s="83">
        <v>111.39</v>
      </c>
      <c r="AT33" s="83">
        <v>129.435</v>
      </c>
      <c r="AU33" s="83">
        <v>160.09</v>
      </c>
      <c r="AV33" s="101">
        <v>113.1924175824176</v>
      </c>
    </row>
    <row r="34" spans="1:55">
      <c r="A34" s="5"/>
      <c r="C34">
        <v>2024</v>
      </c>
      <c r="D34" s="102">
        <v>173.22481004148099</v>
      </c>
      <c r="E34" s="103">
        <v>94.099971318681327</v>
      </c>
      <c r="F34" s="103">
        <v>24108.625314835161</v>
      </c>
      <c r="G34" s="103">
        <v>4365.2894461538463</v>
      </c>
      <c r="H34" s="103">
        <v>9448.9448515384629</v>
      </c>
      <c r="I34" s="103">
        <v>104.4574527472527</v>
      </c>
      <c r="J34" s="103">
        <v>1.3572425274725279</v>
      </c>
      <c r="K34" s="103">
        <v>2742.7328021978019</v>
      </c>
      <c r="L34" s="103">
        <v>966.31443000000013</v>
      </c>
      <c r="M34" s="103">
        <v>258.57265999999998</v>
      </c>
      <c r="N34" s="104">
        <f t="shared" si="2"/>
        <v>42263.61898136016</v>
      </c>
      <c r="O34" s="100"/>
      <c r="P34" s="78">
        <v>0.93029457601482402</v>
      </c>
      <c r="Q34" s="81">
        <v>0.90936502252877305</v>
      </c>
      <c r="S34" s="88">
        <v>98.872608471164938</v>
      </c>
      <c r="T34" s="75">
        <v>55.4</v>
      </c>
      <c r="U34" s="75">
        <v>5153.2999999999993</v>
      </c>
      <c r="V34" s="75">
        <v>1254</v>
      </c>
      <c r="W34" s="75">
        <v>1179</v>
      </c>
      <c r="X34" s="75">
        <v>485</v>
      </c>
      <c r="Y34" s="75">
        <v>155</v>
      </c>
      <c r="Z34" s="75">
        <v>843</v>
      </c>
      <c r="AA34" s="75">
        <v>221</v>
      </c>
      <c r="AB34" s="75">
        <v>40</v>
      </c>
      <c r="AC34" s="89">
        <v>9385.6999999999989</v>
      </c>
      <c r="AD34" s="1"/>
      <c r="AF34" s="185">
        <v>0.83887532909901097</v>
      </c>
      <c r="AG34" s="186">
        <v>9.0208202703094501E-2</v>
      </c>
      <c r="AH34" s="186">
        <v>1.030147078351648E-3</v>
      </c>
      <c r="AI34" s="186">
        <v>1.1280801277132859</v>
      </c>
      <c r="AJ34" s="186">
        <v>0.30824771922299998</v>
      </c>
      <c r="AK34" s="186">
        <v>4.6310363405999998E-2</v>
      </c>
      <c r="AL34" s="187">
        <v>2.4127518892227431</v>
      </c>
      <c r="AM34" s="9"/>
      <c r="AN34" s="121">
        <f t="shared" si="3"/>
        <v>57.088151639045797</v>
      </c>
      <c r="AO34" s="30"/>
      <c r="AQ34" s="82">
        <v>51.87</v>
      </c>
      <c r="AR34" s="83">
        <v>72.849999999999994</v>
      </c>
      <c r="AS34" s="83">
        <v>94.55</v>
      </c>
      <c r="AT34" s="83">
        <v>119.065</v>
      </c>
      <c r="AU34" s="83">
        <v>159.86000000000001</v>
      </c>
      <c r="AV34" s="101">
        <v>98.475604395604407</v>
      </c>
    </row>
    <row r="35" spans="1:55">
      <c r="A35" s="5"/>
      <c r="C35">
        <v>2025</v>
      </c>
      <c r="D35" s="102">
        <v>243.96172303048002</v>
      </c>
      <c r="E35" s="103">
        <v>158.54429197802199</v>
      </c>
      <c r="F35" s="103">
        <v>24264.955595604399</v>
      </c>
      <c r="G35" s="103">
        <v>4631.7551702197798</v>
      </c>
      <c r="H35" s="103">
        <v>9327.9484568131884</v>
      </c>
      <c r="I35" s="103">
        <v>123.65892879120879</v>
      </c>
      <c r="J35" s="103">
        <v>1.896855494505495</v>
      </c>
      <c r="K35" s="103">
        <v>2782.606125714286</v>
      </c>
      <c r="L35" s="103">
        <v>963.81987999999978</v>
      </c>
      <c r="M35" s="103">
        <v>257.91339648351652</v>
      </c>
      <c r="N35" s="104">
        <f t="shared" si="2"/>
        <v>42757.060424129384</v>
      </c>
      <c r="O35" s="100"/>
      <c r="P35" s="78">
        <v>0.9295697325556026</v>
      </c>
      <c r="Q35" s="81">
        <v>0.90892261659816564</v>
      </c>
      <c r="S35" s="88">
        <v>139.2475588073516</v>
      </c>
      <c r="T35" s="75">
        <v>133.4</v>
      </c>
      <c r="U35" s="75">
        <v>5153.2999999999993</v>
      </c>
      <c r="V35" s="75">
        <v>1426.5</v>
      </c>
      <c r="W35" s="75">
        <v>1179</v>
      </c>
      <c r="X35" s="75">
        <v>485</v>
      </c>
      <c r="Y35" s="75">
        <v>155</v>
      </c>
      <c r="Z35" s="75">
        <v>843</v>
      </c>
      <c r="AA35" s="75">
        <v>221</v>
      </c>
      <c r="AB35" s="75">
        <v>40</v>
      </c>
      <c r="AC35" s="89">
        <v>9636.1999999999989</v>
      </c>
      <c r="AD35" s="1"/>
      <c r="AF35" s="185">
        <v>0.8212946585161538</v>
      </c>
      <c r="AG35" s="186">
        <v>0.1067903669969424</v>
      </c>
      <c r="AH35" s="186">
        <v>1.439713320329671E-3</v>
      </c>
      <c r="AI35" s="186">
        <v>1.147127918758005</v>
      </c>
      <c r="AJ35" s="186">
        <v>0.30758437954200002</v>
      </c>
      <c r="AK35" s="186">
        <v>4.6192289310197802E-2</v>
      </c>
      <c r="AL35" s="187">
        <v>2.4304293264436292</v>
      </c>
      <c r="AM35" s="195"/>
      <c r="AN35" s="121">
        <f t="shared" si="3"/>
        <v>56.842760057285147</v>
      </c>
      <c r="AO35" s="30"/>
      <c r="AQ35" s="82">
        <v>54.905000000000001</v>
      </c>
      <c r="AR35" s="83">
        <v>77.509999999999991</v>
      </c>
      <c r="AS35" s="83">
        <v>98.19</v>
      </c>
      <c r="AT35" s="83">
        <v>121.98</v>
      </c>
      <c r="AU35" s="83">
        <v>160.61500000000001</v>
      </c>
      <c r="AV35" s="101">
        <v>101.17725274725269</v>
      </c>
    </row>
    <row r="36" spans="1:55">
      <c r="A36" s="5"/>
      <c r="C36">
        <v>2026</v>
      </c>
      <c r="D36" s="102">
        <v>321.72573166303999</v>
      </c>
      <c r="E36" s="103">
        <v>282.04050527472532</v>
      </c>
      <c r="F36" s="103">
        <v>24186.312622747249</v>
      </c>
      <c r="G36" s="103">
        <v>5430.4226395604401</v>
      </c>
      <c r="H36" s="103">
        <v>9410.8985825274722</v>
      </c>
      <c r="I36" s="103">
        <v>114.69107758241761</v>
      </c>
      <c r="J36" s="103">
        <v>2.9623930769230769</v>
      </c>
      <c r="K36" s="103">
        <v>2551.7368931868132</v>
      </c>
      <c r="L36" s="103">
        <v>964.23824000000002</v>
      </c>
      <c r="M36" s="103">
        <v>258.03295000000003</v>
      </c>
      <c r="N36" s="104">
        <f t="shared" si="2"/>
        <v>43523.061635619073</v>
      </c>
      <c r="O36" s="100"/>
      <c r="P36" s="78">
        <v>0.9364113902480844</v>
      </c>
      <c r="Q36" s="81">
        <v>0.91589082772985697</v>
      </c>
      <c r="S36" s="88">
        <v>183.6334084834703</v>
      </c>
      <c r="T36" s="75">
        <v>168.4</v>
      </c>
      <c r="U36" s="75">
        <v>5153.2999999999993</v>
      </c>
      <c r="V36" s="75">
        <v>1556.5</v>
      </c>
      <c r="W36" s="75">
        <v>1259</v>
      </c>
      <c r="X36" s="75">
        <v>485</v>
      </c>
      <c r="Y36" s="75">
        <v>155</v>
      </c>
      <c r="Z36" s="75">
        <v>843</v>
      </c>
      <c r="AA36" s="75">
        <v>221</v>
      </c>
      <c r="AB36" s="75">
        <v>40</v>
      </c>
      <c r="AC36" s="89">
        <v>9881.1999999999989</v>
      </c>
      <c r="AD36" s="1"/>
      <c r="AF36" s="185">
        <v>0.82485790095714295</v>
      </c>
      <c r="AG36" s="186">
        <v>9.9045838307244824E-2</v>
      </c>
      <c r="AH36" s="186">
        <v>2.2484563453846161E-3</v>
      </c>
      <c r="AI36" s="186">
        <v>1.0548081952297139</v>
      </c>
      <c r="AJ36" s="186">
        <v>0.30782496921000002</v>
      </c>
      <c r="AK36" s="186">
        <v>4.6213701344999997E-2</v>
      </c>
      <c r="AL36" s="187">
        <v>2.3349990613944871</v>
      </c>
      <c r="AM36" s="9"/>
      <c r="AN36" s="121">
        <f t="shared" si="3"/>
        <v>53.649696819203882</v>
      </c>
      <c r="AO36" s="30"/>
      <c r="AQ36" s="82">
        <v>53.755000000000003</v>
      </c>
      <c r="AR36" s="83">
        <v>81.260000000000005</v>
      </c>
      <c r="AS36" s="83">
        <v>99.81</v>
      </c>
      <c r="AT36" s="83">
        <v>121.215</v>
      </c>
      <c r="AU36" s="83">
        <v>164.965</v>
      </c>
      <c r="AV36" s="101">
        <v>103.22285714285719</v>
      </c>
    </row>
    <row r="37" spans="1:55">
      <c r="A37" s="5"/>
      <c r="C37">
        <v>2027</v>
      </c>
      <c r="D37" s="102">
        <v>405.98522580538497</v>
      </c>
      <c r="E37" s="103">
        <v>336.5161513186813</v>
      </c>
      <c r="F37" s="103">
        <v>23906.54284681319</v>
      </c>
      <c r="G37" s="103">
        <v>6756.1276473626376</v>
      </c>
      <c r="H37" s="103">
        <v>9878.4551154945038</v>
      </c>
      <c r="I37" s="103">
        <v>0</v>
      </c>
      <c r="J37" s="103">
        <v>4.774507472527473</v>
      </c>
      <c r="K37" s="103">
        <v>1796.868368681319</v>
      </c>
      <c r="L37" s="103">
        <v>964.21644000000003</v>
      </c>
      <c r="M37" s="103">
        <v>257.99644000000001</v>
      </c>
      <c r="N37" s="104">
        <f t="shared" si="2"/>
        <v>44307.482742948239</v>
      </c>
      <c r="O37" s="100"/>
      <c r="P37" s="78">
        <v>0.95778647905016856</v>
      </c>
      <c r="Q37" s="81">
        <v>0.9369985200374128</v>
      </c>
      <c r="S37" s="88">
        <v>231.72672705786812</v>
      </c>
      <c r="T37" s="75">
        <v>204.4</v>
      </c>
      <c r="U37" s="75">
        <v>5153.2999999999993</v>
      </c>
      <c r="V37" s="75">
        <v>1936.5</v>
      </c>
      <c r="W37" s="75">
        <v>1259</v>
      </c>
      <c r="X37" s="75">
        <v>0</v>
      </c>
      <c r="Y37" s="75">
        <v>155</v>
      </c>
      <c r="Z37" s="75">
        <v>843</v>
      </c>
      <c r="AA37" s="75">
        <v>221</v>
      </c>
      <c r="AB37" s="75">
        <v>40</v>
      </c>
      <c r="AC37" s="89">
        <v>9812.1999999999989</v>
      </c>
      <c r="AD37" s="1"/>
      <c r="AF37" s="185">
        <v>0.84687557050505491</v>
      </c>
      <c r="AG37" s="186">
        <v>0</v>
      </c>
      <c r="AH37" s="186">
        <v>3.6238511716483522E-3</v>
      </c>
      <c r="AI37" s="186">
        <v>0.74572187996135708</v>
      </c>
      <c r="AJ37" s="186">
        <v>0.30775624255799999</v>
      </c>
      <c r="AK37" s="186">
        <v>4.6207162404000003E-2</v>
      </c>
      <c r="AL37" s="187">
        <v>1.9501847066000599</v>
      </c>
      <c r="AM37" s="9"/>
      <c r="AN37" s="121">
        <f t="shared" si="3"/>
        <v>44.014793571418629</v>
      </c>
      <c r="AO37" s="30"/>
      <c r="AQ37" s="82">
        <v>47.875</v>
      </c>
      <c r="AR37" s="83">
        <v>74.634999999999991</v>
      </c>
      <c r="AS37" s="83">
        <v>87.7</v>
      </c>
      <c r="AT37" s="83">
        <v>111.705</v>
      </c>
      <c r="AU37" s="83">
        <v>163.36000000000001</v>
      </c>
      <c r="AV37" s="101">
        <v>94.953186813186804</v>
      </c>
    </row>
    <row r="38" spans="1:55">
      <c r="A38" s="5"/>
      <c r="C38">
        <v>2028</v>
      </c>
      <c r="D38" s="102">
        <v>495.48531503365297</v>
      </c>
      <c r="E38" s="103">
        <v>801.79556923076916</v>
      </c>
      <c r="F38" s="103">
        <v>23920.485970329672</v>
      </c>
      <c r="G38" s="103">
        <v>7233.0993618681314</v>
      </c>
      <c r="H38" s="103">
        <v>9876.9423004395612</v>
      </c>
      <c r="I38" s="103">
        <v>0</v>
      </c>
      <c r="J38" s="103">
        <v>5.8889437362637356</v>
      </c>
      <c r="K38" s="103">
        <v>1640.8124740659341</v>
      </c>
      <c r="L38" s="103">
        <v>967.03574000000003</v>
      </c>
      <c r="M38" s="103">
        <v>258.81430999999998</v>
      </c>
      <c r="N38" s="104">
        <f t="shared" si="2"/>
        <v>45200.359984703988</v>
      </c>
      <c r="O38" s="100"/>
      <c r="P38" s="78">
        <v>0.96212653268543613</v>
      </c>
      <c r="Q38" s="81">
        <v>0.94153350888207576</v>
      </c>
      <c r="S38" s="88">
        <v>282.81125287308959</v>
      </c>
      <c r="T38" s="75">
        <v>460.4</v>
      </c>
      <c r="U38" s="75">
        <v>5153.2999999999993</v>
      </c>
      <c r="V38" s="75">
        <v>2036.5</v>
      </c>
      <c r="W38" s="75">
        <v>1259</v>
      </c>
      <c r="X38" s="75">
        <v>0</v>
      </c>
      <c r="Y38" s="75">
        <v>155</v>
      </c>
      <c r="Z38" s="75">
        <v>843</v>
      </c>
      <c r="AA38" s="75">
        <v>221</v>
      </c>
      <c r="AB38" s="75">
        <v>40</v>
      </c>
      <c r="AC38" s="89">
        <v>10168.200000000001</v>
      </c>
      <c r="AD38" s="1"/>
      <c r="AF38" s="185">
        <v>0.84371232163219789</v>
      </c>
      <c r="AG38" s="186">
        <v>0</v>
      </c>
      <c r="AH38" s="186">
        <v>4.469708295824177E-3</v>
      </c>
      <c r="AI38" s="186">
        <v>0.68097599173885714</v>
      </c>
      <c r="AJ38" s="186">
        <v>0.30857151385499998</v>
      </c>
      <c r="AK38" s="186">
        <v>4.6353642920999999E-2</v>
      </c>
      <c r="AL38" s="187">
        <v>1.8840831784428791</v>
      </c>
      <c r="AM38" s="9"/>
      <c r="AN38" s="121">
        <f t="shared" si="3"/>
        <v>41.682924186454748</v>
      </c>
      <c r="AO38" s="30"/>
      <c r="AQ38" s="82">
        <v>48.97</v>
      </c>
      <c r="AR38" s="83">
        <v>76.06</v>
      </c>
      <c r="AS38" s="83">
        <v>90.51</v>
      </c>
      <c r="AT38" s="83">
        <v>113.09</v>
      </c>
      <c r="AU38" s="83">
        <v>168.82</v>
      </c>
      <c r="AV38" s="101">
        <v>97.16</v>
      </c>
    </row>
    <row r="39" spans="1:55">
      <c r="A39" s="5"/>
      <c r="C39">
        <v>2029</v>
      </c>
      <c r="D39" s="102">
        <v>587.30583293534607</v>
      </c>
      <c r="E39" s="103">
        <v>837.90939725274734</v>
      </c>
      <c r="F39" s="103">
        <v>23863.450903956051</v>
      </c>
      <c r="G39" s="103">
        <v>8051.0585650549447</v>
      </c>
      <c r="H39" s="103">
        <v>9821.8983202197796</v>
      </c>
      <c r="I39" s="103">
        <v>0</v>
      </c>
      <c r="J39" s="103">
        <v>7.1748254945054946</v>
      </c>
      <c r="K39" s="103">
        <v>1528.1749802197801</v>
      </c>
      <c r="L39" s="103">
        <v>964.06213999999989</v>
      </c>
      <c r="M39" s="103">
        <v>257.93310000000002</v>
      </c>
      <c r="N39" s="104">
        <f t="shared" si="2"/>
        <v>45918.968065133158</v>
      </c>
      <c r="O39" s="100"/>
      <c r="P39" s="78">
        <v>0.96519244169343055</v>
      </c>
      <c r="Q39" s="81">
        <v>0.94486388050559889</v>
      </c>
      <c r="S39" s="88">
        <v>335.22022427816557</v>
      </c>
      <c r="T39" s="75">
        <v>510.4</v>
      </c>
      <c r="U39" s="75">
        <v>5153.2999999999993</v>
      </c>
      <c r="V39" s="75">
        <v>2456.5</v>
      </c>
      <c r="W39" s="75">
        <v>1259</v>
      </c>
      <c r="X39" s="75">
        <v>0</v>
      </c>
      <c r="Y39" s="75">
        <v>155</v>
      </c>
      <c r="Z39" s="75">
        <v>843</v>
      </c>
      <c r="AA39" s="75">
        <v>221</v>
      </c>
      <c r="AB39" s="75">
        <v>40</v>
      </c>
      <c r="AC39" s="89">
        <v>10638.2</v>
      </c>
      <c r="AD39" s="1"/>
      <c r="AF39" s="185">
        <v>0.83916724675263732</v>
      </c>
      <c r="AG39" s="186">
        <v>0</v>
      </c>
      <c r="AH39" s="186">
        <v>5.445692550329671E-3</v>
      </c>
      <c r="AI39" s="186">
        <v>0.63411812222444497</v>
      </c>
      <c r="AJ39" s="186">
        <v>0.30761612927100002</v>
      </c>
      <c r="AK39" s="186">
        <v>4.6195818210000003E-2</v>
      </c>
      <c r="AL39" s="187">
        <v>1.832543009008412</v>
      </c>
      <c r="AM39" s="9"/>
      <c r="AN39" s="121">
        <f t="shared" si="3"/>
        <v>39.908192327167832</v>
      </c>
      <c r="AO39" s="30"/>
      <c r="AQ39" s="82">
        <v>50.24</v>
      </c>
      <c r="AR39" s="83">
        <v>75.864999999999995</v>
      </c>
      <c r="AS39" s="83">
        <v>92.6</v>
      </c>
      <c r="AT39" s="83">
        <v>113.71</v>
      </c>
      <c r="AU39" s="83">
        <v>169.47</v>
      </c>
      <c r="AV39" s="101">
        <v>97.476263736263732</v>
      </c>
    </row>
    <row r="40" spans="1:55">
      <c r="A40" s="5"/>
      <c r="C40">
        <v>2030</v>
      </c>
      <c r="D40" s="102">
        <v>683.06228426687301</v>
      </c>
      <c r="E40" s="103">
        <v>866.57329857142861</v>
      </c>
      <c r="F40" s="103">
        <v>23795.682802637359</v>
      </c>
      <c r="G40" s="103">
        <v>9013.9699521978018</v>
      </c>
      <c r="H40" s="103">
        <v>9834.1278934065922</v>
      </c>
      <c r="I40" s="103">
        <v>0</v>
      </c>
      <c r="J40" s="103">
        <v>6.8830009890109887</v>
      </c>
      <c r="K40" s="103">
        <v>1413.0575648351651</v>
      </c>
      <c r="L40" s="103">
        <v>963.57681000000002</v>
      </c>
      <c r="M40" s="103">
        <v>257.86599999999999</v>
      </c>
      <c r="N40" s="104">
        <f t="shared" si="2"/>
        <v>46834.799606904227</v>
      </c>
      <c r="O40" s="100"/>
      <c r="P40" s="78">
        <v>0.96839681152268431</v>
      </c>
      <c r="Q40" s="81">
        <v>0.9483547637836145</v>
      </c>
      <c r="S40" s="88">
        <v>389.87573302903706</v>
      </c>
      <c r="T40" s="75">
        <v>510.4</v>
      </c>
      <c r="U40" s="75">
        <v>5153.2999999999993</v>
      </c>
      <c r="V40" s="75">
        <v>2556.5</v>
      </c>
      <c r="W40" s="75">
        <v>1259</v>
      </c>
      <c r="X40" s="75">
        <v>0</v>
      </c>
      <c r="Y40" s="75">
        <v>155</v>
      </c>
      <c r="Z40" s="75">
        <v>843</v>
      </c>
      <c r="AA40" s="75">
        <v>221</v>
      </c>
      <c r="AB40" s="75">
        <v>40</v>
      </c>
      <c r="AC40" s="89">
        <v>10738.2</v>
      </c>
      <c r="AD40" s="1"/>
      <c r="AF40" s="185">
        <v>0.84165331769021978</v>
      </c>
      <c r="AG40" s="186">
        <v>0</v>
      </c>
      <c r="AH40" s="186">
        <v>5.2241977506593418E-3</v>
      </c>
      <c r="AI40" s="186">
        <v>0.58656945443080766</v>
      </c>
      <c r="AJ40" s="186">
        <v>0.30736095648299999</v>
      </c>
      <c r="AK40" s="186">
        <v>4.6183800600000012E-2</v>
      </c>
      <c r="AL40" s="187">
        <v>1.7869917269546871</v>
      </c>
      <c r="AM40" s="9"/>
      <c r="AN40" s="121">
        <f t="shared" si="3"/>
        <v>38.155212405163255</v>
      </c>
      <c r="AO40" s="30"/>
      <c r="AQ40" s="82">
        <v>49.305</v>
      </c>
      <c r="AR40" s="83">
        <v>75.704999999999998</v>
      </c>
      <c r="AS40" s="83">
        <v>92.49</v>
      </c>
      <c r="AT40" s="83">
        <v>116.44</v>
      </c>
      <c r="AU40" s="83">
        <v>169.3</v>
      </c>
      <c r="AV40" s="101">
        <v>97.731098901098903</v>
      </c>
    </row>
    <row r="41" spans="1:55">
      <c r="A41" s="5"/>
      <c r="C41">
        <v>2031</v>
      </c>
      <c r="D41" s="102">
        <v>786.93303169621004</v>
      </c>
      <c r="E41" s="103">
        <v>1402.472235934066</v>
      </c>
      <c r="F41" s="103">
        <v>23674.621616043951</v>
      </c>
      <c r="G41" s="103">
        <v>9475.9680462637371</v>
      </c>
      <c r="H41" s="103">
        <v>9803.4792437362648</v>
      </c>
      <c r="I41" s="103">
        <v>0</v>
      </c>
      <c r="J41" s="103">
        <v>7.3100652747252743</v>
      </c>
      <c r="K41" s="103">
        <v>1439.253390989011</v>
      </c>
      <c r="L41" s="103">
        <v>963.81986999999992</v>
      </c>
      <c r="M41" s="103">
        <v>257.91356000000002</v>
      </c>
      <c r="N41" s="104">
        <f t="shared" si="2"/>
        <v>47811.771059937964</v>
      </c>
      <c r="O41" s="100"/>
      <c r="P41" s="78">
        <v>0.96841778589132443</v>
      </c>
      <c r="Q41" s="81">
        <v>0.94874233644747219</v>
      </c>
      <c r="S41" s="88">
        <v>449.16268932432075</v>
      </c>
      <c r="T41" s="75">
        <v>860.4</v>
      </c>
      <c r="U41" s="75">
        <v>5153.2999999999993</v>
      </c>
      <c r="V41" s="75">
        <v>2656.5</v>
      </c>
      <c r="W41" s="75">
        <v>1259</v>
      </c>
      <c r="X41" s="75">
        <v>0</v>
      </c>
      <c r="Y41" s="75">
        <v>155</v>
      </c>
      <c r="Z41" s="75">
        <v>843</v>
      </c>
      <c r="AA41" s="75">
        <v>221</v>
      </c>
      <c r="AB41" s="75">
        <v>40</v>
      </c>
      <c r="AC41" s="89">
        <v>11188.2</v>
      </c>
      <c r="AD41" s="1"/>
      <c r="AF41" s="185">
        <v>0.83734837906824178</v>
      </c>
      <c r="AG41" s="186">
        <v>0</v>
      </c>
      <c r="AH41" s="186">
        <v>5.5483395435164846E-3</v>
      </c>
      <c r="AI41" s="186">
        <v>0.59837734435618684</v>
      </c>
      <c r="AJ41" s="186">
        <v>0.30758437334100008</v>
      </c>
      <c r="AK41" s="186">
        <v>4.6192318595999989E-2</v>
      </c>
      <c r="AL41" s="187">
        <v>1.795050754904945</v>
      </c>
      <c r="AM41" s="9"/>
      <c r="AN41" s="121">
        <f t="shared" si="3"/>
        <v>37.544117590930213</v>
      </c>
      <c r="AO41" s="30"/>
      <c r="AQ41" s="82">
        <v>50.53</v>
      </c>
      <c r="AR41" s="83">
        <v>78.75</v>
      </c>
      <c r="AS41" s="83">
        <v>96.08</v>
      </c>
      <c r="AT41" s="83">
        <v>118.59</v>
      </c>
      <c r="AU41" s="83">
        <v>174.215</v>
      </c>
      <c r="AV41" s="101">
        <v>101.2034065934066</v>
      </c>
    </row>
    <row r="42" spans="1:55">
      <c r="A42" s="5"/>
      <c r="C42">
        <v>2032</v>
      </c>
      <c r="D42" s="102">
        <v>893.94746145643705</v>
      </c>
      <c r="E42" s="103">
        <v>2177.9242398901101</v>
      </c>
      <c r="F42" s="103">
        <v>23701.80545428571</v>
      </c>
      <c r="G42" s="103">
        <v>9619.5591310989021</v>
      </c>
      <c r="H42" s="103">
        <v>9812.5014363736245</v>
      </c>
      <c r="I42" s="103">
        <v>0</v>
      </c>
      <c r="J42" s="103">
        <v>8.2577841758241757</v>
      </c>
      <c r="K42" s="103">
        <v>1488.249590659341</v>
      </c>
      <c r="L42" s="103">
        <v>966.94015000000002</v>
      </c>
      <c r="M42" s="103">
        <v>258.72636999999997</v>
      </c>
      <c r="N42" s="104">
        <f t="shared" si="2"/>
        <v>48927.91161793995</v>
      </c>
      <c r="O42" s="100"/>
      <c r="P42" s="78">
        <v>0.9680290151447688</v>
      </c>
      <c r="Q42" s="81">
        <v>0.94871446552256578</v>
      </c>
      <c r="S42" s="88">
        <v>510.24398484956458</v>
      </c>
      <c r="T42" s="75">
        <v>1510.4</v>
      </c>
      <c r="U42" s="75">
        <v>5153.2999999999993</v>
      </c>
      <c r="V42" s="75">
        <v>2745.8</v>
      </c>
      <c r="W42" s="75">
        <v>1259</v>
      </c>
      <c r="X42" s="75">
        <v>0</v>
      </c>
      <c r="Y42" s="75">
        <v>155</v>
      </c>
      <c r="Z42" s="75">
        <v>843</v>
      </c>
      <c r="AA42" s="75">
        <v>221</v>
      </c>
      <c r="AB42" s="75">
        <v>40</v>
      </c>
      <c r="AC42" s="89">
        <v>11927.5</v>
      </c>
      <c r="AD42" s="1"/>
      <c r="AF42" s="185">
        <v>0.83805352748593409</v>
      </c>
      <c r="AG42" s="186">
        <v>0</v>
      </c>
      <c r="AH42" s="186">
        <v>6.2676581894505496E-3</v>
      </c>
      <c r="AI42" s="186">
        <v>0.61980185655803843</v>
      </c>
      <c r="AJ42" s="186">
        <v>0.30868103015800002</v>
      </c>
      <c r="AK42" s="186">
        <v>4.6337892867000012E-2</v>
      </c>
      <c r="AL42" s="187">
        <v>1.8191419652584231</v>
      </c>
      <c r="AM42" s="9"/>
      <c r="AN42" s="121">
        <f t="shared" si="3"/>
        <v>37.180045195131832</v>
      </c>
      <c r="AO42" s="30"/>
      <c r="AQ42" s="82">
        <v>53.954999999999998</v>
      </c>
      <c r="AR42" s="83">
        <v>81.034999999999997</v>
      </c>
      <c r="AS42" s="83">
        <v>99.21</v>
      </c>
      <c r="AT42" s="83">
        <v>121.69499999999999</v>
      </c>
      <c r="AU42" s="83">
        <v>181.505</v>
      </c>
      <c r="AV42" s="101">
        <v>104.3378021978022</v>
      </c>
    </row>
    <row r="43" spans="1:55">
      <c r="A43" s="5"/>
      <c r="C43">
        <v>2033</v>
      </c>
      <c r="D43" s="102">
        <v>995.00379707839591</v>
      </c>
      <c r="E43" s="103">
        <v>2872.7208910989011</v>
      </c>
      <c r="F43" s="103">
        <v>23557.882867252749</v>
      </c>
      <c r="G43" s="103">
        <v>9920.4810785714271</v>
      </c>
      <c r="H43" s="103">
        <v>9790.3429417582411</v>
      </c>
      <c r="I43" s="103">
        <v>0</v>
      </c>
      <c r="J43" s="103">
        <v>7.0776271428571436</v>
      </c>
      <c r="K43" s="103">
        <v>1549.240145604396</v>
      </c>
      <c r="L43" s="103">
        <v>964.29181000000005</v>
      </c>
      <c r="M43" s="103">
        <v>258.041</v>
      </c>
      <c r="N43" s="104">
        <f t="shared" si="2"/>
        <v>49915.082158506972</v>
      </c>
      <c r="O43" s="100"/>
      <c r="P43" s="78">
        <v>0.96737125088922293</v>
      </c>
      <c r="Q43" s="81">
        <v>0.94847494797280119</v>
      </c>
      <c r="S43" s="86">
        <v>567.92454171141321</v>
      </c>
      <c r="T43" s="79">
        <v>1760.4</v>
      </c>
      <c r="U43" s="79">
        <v>5153.2999999999993</v>
      </c>
      <c r="V43" s="79">
        <v>2805.8</v>
      </c>
      <c r="W43" s="79">
        <v>1259</v>
      </c>
      <c r="X43" s="79">
        <v>0</v>
      </c>
      <c r="Y43" s="79">
        <v>155</v>
      </c>
      <c r="Z43" s="79">
        <v>843</v>
      </c>
      <c r="AA43" s="79">
        <v>221</v>
      </c>
      <c r="AB43" s="79">
        <v>40</v>
      </c>
      <c r="AC43" s="89">
        <v>12237.5</v>
      </c>
      <c r="AD43" s="1"/>
      <c r="AF43" s="185">
        <v>0.83685950182593405</v>
      </c>
      <c r="AG43" s="186">
        <v>0</v>
      </c>
      <c r="AH43" s="186">
        <v>5.3719190014285727E-3</v>
      </c>
      <c r="AI43" s="186">
        <v>0.64428847128494504</v>
      </c>
      <c r="AJ43" s="186">
        <v>0.30773722133300002</v>
      </c>
      <c r="AK43" s="186">
        <v>4.6215143100000002E-2</v>
      </c>
      <c r="AL43" s="187">
        <v>1.840472256545308</v>
      </c>
      <c r="AM43" s="9"/>
      <c r="AN43" s="121">
        <f t="shared" si="3"/>
        <v>36.872067057824893</v>
      </c>
      <c r="AO43" s="30"/>
      <c r="AQ43" s="115">
        <v>56.58</v>
      </c>
      <c r="AR43" s="116">
        <v>82.36</v>
      </c>
      <c r="AS43" s="116">
        <v>103.14</v>
      </c>
      <c r="AT43" s="116">
        <v>125.2</v>
      </c>
      <c r="AU43" s="116">
        <v>181.685</v>
      </c>
      <c r="AV43" s="101">
        <v>106.9078021978022</v>
      </c>
    </row>
    <row r="44" spans="1:55">
      <c r="A44" s="5"/>
      <c r="C44">
        <v>2034</v>
      </c>
      <c r="D44" s="102">
        <v>1102.2438260526301</v>
      </c>
      <c r="E44" s="103">
        <v>3632.2614838461541</v>
      </c>
      <c r="F44" s="103">
        <v>23550.313051318692</v>
      </c>
      <c r="G44" s="103">
        <v>10196.370965824181</v>
      </c>
      <c r="H44" s="103">
        <v>9724.1461601098908</v>
      </c>
      <c r="I44" s="103">
        <v>0</v>
      </c>
      <c r="J44" s="103">
        <v>8.3100796703296709</v>
      </c>
      <c r="K44" s="103">
        <v>1598.46657967033</v>
      </c>
      <c r="L44" s="103">
        <v>964.16455868131879</v>
      </c>
      <c r="M44" s="103">
        <v>258.04007000000001</v>
      </c>
      <c r="N44" s="104">
        <f t="shared" si="2"/>
        <v>51034.316775173524</v>
      </c>
      <c r="O44" s="100"/>
      <c r="P44" s="78">
        <v>0.9670133236909938</v>
      </c>
      <c r="Q44" s="81">
        <v>0.94851122602817461</v>
      </c>
      <c r="S44" s="86">
        <v>629.13460391131844</v>
      </c>
      <c r="T44" s="79">
        <v>2210.4</v>
      </c>
      <c r="U44" s="79">
        <v>5153.2999999999993</v>
      </c>
      <c r="V44" s="79">
        <v>2959.8</v>
      </c>
      <c r="W44" s="79">
        <v>1259</v>
      </c>
      <c r="X44" s="79">
        <v>0</v>
      </c>
      <c r="Y44" s="79">
        <v>155</v>
      </c>
      <c r="Z44" s="79">
        <v>843</v>
      </c>
      <c r="AA44" s="79">
        <v>221</v>
      </c>
      <c r="AB44" s="79">
        <v>40</v>
      </c>
      <c r="AC44" s="89">
        <v>12841.5</v>
      </c>
      <c r="AD44" s="1"/>
      <c r="AF44" s="185">
        <v>0.83181453546527462</v>
      </c>
      <c r="AG44" s="186">
        <v>0</v>
      </c>
      <c r="AH44" s="186">
        <v>6.3073504697802214E-3</v>
      </c>
      <c r="AI44" s="186">
        <v>0.66743793929392303</v>
      </c>
      <c r="AJ44" s="186">
        <v>0.30764780474828568</v>
      </c>
      <c r="AK44" s="186">
        <v>4.6214976536999998E-2</v>
      </c>
      <c r="AL44" s="187">
        <v>1.8594226065142641</v>
      </c>
      <c r="AM44" s="9"/>
      <c r="AN44" s="121">
        <f t="shared" si="3"/>
        <v>36.434750654265848</v>
      </c>
      <c r="AO44" s="30"/>
      <c r="AQ44" s="115">
        <v>60.07</v>
      </c>
      <c r="AR44" s="116">
        <v>82.460000000000008</v>
      </c>
      <c r="AS44" s="116">
        <v>105.05</v>
      </c>
      <c r="AT44" s="116">
        <v>130.88499999999999</v>
      </c>
      <c r="AU44" s="116">
        <v>189.33</v>
      </c>
      <c r="AV44" s="101">
        <v>110.9017582417582</v>
      </c>
    </row>
    <row r="45" spans="1:55" ht="15.75" thickBot="1">
      <c r="A45" s="5"/>
      <c r="C45">
        <v>2035</v>
      </c>
      <c r="D45" s="105">
        <v>1213.8565721466</v>
      </c>
      <c r="E45" s="106">
        <v>4083.1872075824181</v>
      </c>
      <c r="F45" s="106">
        <v>23610.116737362641</v>
      </c>
      <c r="G45" s="106">
        <v>10645.104011318679</v>
      </c>
      <c r="H45" s="106">
        <v>9660.3573653846161</v>
      </c>
      <c r="I45" s="106">
        <v>0</v>
      </c>
      <c r="J45" s="106">
        <v>5.6035732967032974</v>
      </c>
      <c r="K45" s="106">
        <v>1745.659888681319</v>
      </c>
      <c r="L45" s="106">
        <v>963.868369010989</v>
      </c>
      <c r="M45" s="106">
        <v>257.91253</v>
      </c>
      <c r="N45" s="107">
        <f t="shared" si="2"/>
        <v>52185.666254783966</v>
      </c>
      <c r="O45" s="100"/>
      <c r="P45" s="85">
        <v>0.96479874474857807</v>
      </c>
      <c r="Q45" s="77">
        <v>0.9467326773780631</v>
      </c>
      <c r="S45" s="74">
        <v>692.84050921609582</v>
      </c>
      <c r="T45" s="73">
        <v>2410.4</v>
      </c>
      <c r="U45" s="73">
        <v>5153.2999999999993</v>
      </c>
      <c r="V45" s="73">
        <v>3213.8</v>
      </c>
      <c r="W45" s="73">
        <v>1259</v>
      </c>
      <c r="X45" s="73">
        <v>0</v>
      </c>
      <c r="Y45" s="73">
        <v>155</v>
      </c>
      <c r="Z45" s="73">
        <v>1043</v>
      </c>
      <c r="AA45" s="73">
        <v>221</v>
      </c>
      <c r="AB45" s="73">
        <v>40</v>
      </c>
      <c r="AC45" s="72">
        <v>13495.5</v>
      </c>
      <c r="AD45" s="1"/>
      <c r="AF45" s="188">
        <v>0.82707106308582423</v>
      </c>
      <c r="AG45" s="189">
        <v>0</v>
      </c>
      <c r="AH45" s="189">
        <v>4.2531121321978029E-3</v>
      </c>
      <c r="AI45" s="189">
        <v>0.73052311056515429</v>
      </c>
      <c r="AJ45" s="189">
        <v>0.30749005403871432</v>
      </c>
      <c r="AK45" s="189">
        <v>4.6192134123000002E-2</v>
      </c>
      <c r="AL45" s="190">
        <v>1.91552947394489</v>
      </c>
      <c r="AM45" s="9"/>
      <c r="AN45" s="122">
        <f t="shared" si="3"/>
        <v>36.706046150542143</v>
      </c>
      <c r="AO45" s="30"/>
      <c r="AQ45" s="117">
        <v>62.024999999999999</v>
      </c>
      <c r="AR45" s="118">
        <v>85.025000000000006</v>
      </c>
      <c r="AS45" s="118">
        <v>107.65</v>
      </c>
      <c r="AT45" s="118">
        <v>126.98</v>
      </c>
      <c r="AU45" s="118">
        <v>175.215</v>
      </c>
      <c r="AV45" s="119">
        <v>110.2941758241758</v>
      </c>
    </row>
    <row r="46" spans="1:55">
      <c r="A46" s="5"/>
      <c r="D46" s="100"/>
      <c r="E46" s="100"/>
      <c r="F46" s="100"/>
      <c r="G46" s="100"/>
      <c r="H46" s="100"/>
      <c r="I46" s="100"/>
      <c r="J46" s="100"/>
      <c r="K46" s="100"/>
      <c r="L46" s="100"/>
      <c r="M46" s="100"/>
      <c r="N46" s="100"/>
      <c r="O46" s="100"/>
      <c r="P46" s="31"/>
      <c r="Q46" s="31"/>
      <c r="S46" s="2"/>
      <c r="T46" s="2"/>
      <c r="U46" s="2"/>
      <c r="V46" s="2"/>
      <c r="W46" s="2"/>
      <c r="X46" s="2"/>
      <c r="Y46" s="2"/>
      <c r="Z46" s="2"/>
      <c r="AA46" s="2"/>
      <c r="AB46" s="2"/>
      <c r="AC46" s="1"/>
      <c r="AD46" s="1"/>
      <c r="AF46" s="4"/>
      <c r="AG46" s="4"/>
      <c r="AH46" s="4"/>
      <c r="AI46" s="4"/>
      <c r="AJ46" s="4"/>
      <c r="AK46" s="4"/>
      <c r="AL46" s="4"/>
      <c r="AM46" s="9"/>
      <c r="AN46" s="30"/>
      <c r="AO46" s="30"/>
      <c r="AQ46" s="130"/>
      <c r="AR46" s="130"/>
      <c r="AS46" s="130"/>
      <c r="AT46" s="130"/>
      <c r="AU46" s="130"/>
      <c r="AV46" s="131"/>
    </row>
    <row r="47" spans="1:55" ht="15.75" thickBot="1">
      <c r="A47" s="5" t="s">
        <v>145</v>
      </c>
      <c r="AM47" s="92"/>
    </row>
    <row r="48" spans="1:55" ht="48">
      <c r="A48" s="5"/>
      <c r="D48" s="93" t="s">
        <v>128</v>
      </c>
      <c r="E48" s="108"/>
      <c r="F48" s="90"/>
      <c r="G48" s="90"/>
      <c r="H48" s="90"/>
      <c r="I48" s="90"/>
      <c r="J48" s="90"/>
      <c r="K48" s="109"/>
      <c r="L48" s="90"/>
      <c r="M48" s="109"/>
      <c r="N48" s="90"/>
      <c r="P48" s="93" t="s">
        <v>129</v>
      </c>
      <c r="Q48" s="91"/>
      <c r="S48" s="110" t="s">
        <v>130</v>
      </c>
      <c r="T48" s="108"/>
      <c r="U48" s="90"/>
      <c r="V48" s="90"/>
      <c r="W48" s="90"/>
      <c r="X48" s="90"/>
      <c r="Y48" s="90"/>
      <c r="Z48" s="109"/>
      <c r="AA48" s="90"/>
      <c r="AB48" s="109"/>
      <c r="AC48" s="91"/>
      <c r="AF48" s="93" t="s">
        <v>149</v>
      </c>
      <c r="AG48" s="112"/>
      <c r="AH48" s="112"/>
      <c r="AI48" s="112"/>
      <c r="AJ48" s="112"/>
      <c r="AK48" s="112"/>
      <c r="AL48" s="113"/>
      <c r="AN48" s="144" t="s">
        <v>131</v>
      </c>
      <c r="AQ48" s="93" t="s">
        <v>132</v>
      </c>
      <c r="AR48" s="90"/>
      <c r="AS48" s="90"/>
      <c r="AT48" s="90"/>
      <c r="AU48" s="90"/>
      <c r="AV48" s="91"/>
      <c r="AX48" s="92"/>
      <c r="BC48" s="92"/>
    </row>
    <row r="49" spans="1:56" ht="30.75" thickBot="1">
      <c r="A49" s="5"/>
      <c r="C49" t="s">
        <v>22</v>
      </c>
      <c r="D49" s="140" t="s">
        <v>133</v>
      </c>
      <c r="E49" s="141" t="s">
        <v>65</v>
      </c>
      <c r="F49" s="141" t="s">
        <v>44</v>
      </c>
      <c r="G49" s="141" t="s">
        <v>40</v>
      </c>
      <c r="H49" s="141" t="s">
        <v>43</v>
      </c>
      <c r="I49" s="141" t="s">
        <v>24</v>
      </c>
      <c r="J49" s="141" t="s">
        <v>134</v>
      </c>
      <c r="K49" s="141" t="s">
        <v>23</v>
      </c>
      <c r="L49" s="141" t="s">
        <v>147</v>
      </c>
      <c r="M49" s="141" t="s">
        <v>148</v>
      </c>
      <c r="N49" s="141" t="s">
        <v>119</v>
      </c>
      <c r="O49" s="94"/>
      <c r="P49" s="95" t="s">
        <v>135</v>
      </c>
      <c r="Q49" s="96" t="s">
        <v>136</v>
      </c>
      <c r="S49" s="140" t="s">
        <v>133</v>
      </c>
      <c r="T49" s="141" t="s">
        <v>65</v>
      </c>
      <c r="U49" s="141" t="s">
        <v>44</v>
      </c>
      <c r="V49" s="141" t="s">
        <v>40</v>
      </c>
      <c r="W49" s="141" t="s">
        <v>43</v>
      </c>
      <c r="X49" s="141" t="s">
        <v>24</v>
      </c>
      <c r="Y49" s="141" t="s">
        <v>134</v>
      </c>
      <c r="Z49" s="141" t="s">
        <v>23</v>
      </c>
      <c r="AA49" s="141" t="s">
        <v>147</v>
      </c>
      <c r="AB49" s="141" t="s">
        <v>148</v>
      </c>
      <c r="AC49" s="142" t="s">
        <v>119</v>
      </c>
      <c r="AD49" s="111"/>
      <c r="AF49" s="140" t="s">
        <v>43</v>
      </c>
      <c r="AG49" s="141" t="s">
        <v>24</v>
      </c>
      <c r="AH49" s="141" t="s">
        <v>134</v>
      </c>
      <c r="AI49" s="143" t="s">
        <v>23</v>
      </c>
      <c r="AJ49" s="141" t="s">
        <v>147</v>
      </c>
      <c r="AK49" s="141" t="s">
        <v>148</v>
      </c>
      <c r="AL49" s="142" t="s">
        <v>119</v>
      </c>
      <c r="AN49" s="120" t="s">
        <v>119</v>
      </c>
      <c r="AQ49" s="127">
        <v>0.05</v>
      </c>
      <c r="AR49" s="128">
        <v>0.25</v>
      </c>
      <c r="AS49" s="128">
        <v>0.5</v>
      </c>
      <c r="AT49" s="128">
        <v>0.75</v>
      </c>
      <c r="AU49" s="128">
        <v>0.95</v>
      </c>
      <c r="AV49" s="129" t="s">
        <v>137</v>
      </c>
      <c r="AX49" s="94"/>
      <c r="AY49" s="94"/>
      <c r="AZ49" s="94"/>
      <c r="BA49" s="94"/>
      <c r="BB49" s="94"/>
      <c r="BC49" s="94"/>
      <c r="BD49" s="94"/>
    </row>
    <row r="50" spans="1:56">
      <c r="A50" s="5"/>
      <c r="C50">
        <v>2022</v>
      </c>
      <c r="D50" s="97">
        <v>54.7229565858689</v>
      </c>
      <c r="E50" s="98">
        <v>0</v>
      </c>
      <c r="F50" s="98">
        <v>16282.87751967033</v>
      </c>
      <c r="G50" s="98">
        <v>2308.461900879121</v>
      </c>
      <c r="H50" s="98">
        <v>5439.0632552747247</v>
      </c>
      <c r="I50" s="98">
        <v>288.22672065934057</v>
      </c>
      <c r="J50" s="98">
        <v>1.708454615384615</v>
      </c>
      <c r="K50" s="98">
        <v>3401.0593719780222</v>
      </c>
      <c r="L50" s="98">
        <v>658.722076923077</v>
      </c>
      <c r="M50" s="98">
        <v>170.73714000000001</v>
      </c>
      <c r="N50" s="99">
        <f>SUM(D50:M50)</f>
        <v>28605.579396585872</v>
      </c>
      <c r="O50" s="100"/>
      <c r="P50" s="80">
        <v>0.86685394976483565</v>
      </c>
      <c r="Q50" s="76">
        <v>0.84765022256628941</v>
      </c>
      <c r="S50" s="70">
        <v>31.234564261340694</v>
      </c>
      <c r="T50" s="87">
        <v>0</v>
      </c>
      <c r="U50" s="87">
        <v>5153.2999999999993</v>
      </c>
      <c r="V50" s="87">
        <v>1002</v>
      </c>
      <c r="W50" s="87">
        <v>1019</v>
      </c>
      <c r="X50" s="87">
        <v>485</v>
      </c>
      <c r="Y50" s="87">
        <v>155</v>
      </c>
      <c r="Z50" s="87">
        <v>1223</v>
      </c>
      <c r="AA50" s="87">
        <v>221</v>
      </c>
      <c r="AB50" s="87">
        <v>40</v>
      </c>
      <c r="AC50" s="71">
        <v>9298.2999999999993</v>
      </c>
      <c r="AD50" s="1"/>
      <c r="AF50" s="182">
        <v>0.5350358373073627</v>
      </c>
      <c r="AG50" s="183">
        <v>0.24890913724075869</v>
      </c>
      <c r="AH50" s="183">
        <v>1.296717053076923E-3</v>
      </c>
      <c r="AI50" s="183">
        <v>1.369766943069483</v>
      </c>
      <c r="AJ50" s="183">
        <v>0.21029754403407691</v>
      </c>
      <c r="AK50" s="183">
        <v>3.0579021774000001E-2</v>
      </c>
      <c r="AL50" s="184">
        <v>2.3958852004787592</v>
      </c>
      <c r="AM50" s="9"/>
      <c r="AN50" s="123">
        <f>AL50/N50*1000000</f>
        <v>83.755870393756553</v>
      </c>
      <c r="AO50" s="191"/>
      <c r="AP50" s="191"/>
      <c r="AQ50" s="124">
        <v>113.46</v>
      </c>
      <c r="AR50" s="125">
        <v>144.57</v>
      </c>
      <c r="AS50" s="125">
        <v>163.59</v>
      </c>
      <c r="AT50" s="125">
        <v>186.2</v>
      </c>
      <c r="AU50" s="125">
        <v>213.91499999999999</v>
      </c>
      <c r="AV50" s="126">
        <v>165.07307692307691</v>
      </c>
      <c r="AX50" s="53"/>
    </row>
    <row r="51" spans="1:56">
      <c r="A51" s="5"/>
      <c r="C51">
        <v>2023</v>
      </c>
      <c r="D51" s="102">
        <v>108.68844302534499</v>
      </c>
      <c r="E51" s="103">
        <v>17.113985714285711</v>
      </c>
      <c r="F51" s="103">
        <v>24295.019063516491</v>
      </c>
      <c r="G51" s="103">
        <v>3641.8466118681322</v>
      </c>
      <c r="H51" s="103">
        <v>8022.4918781318693</v>
      </c>
      <c r="I51" s="103">
        <v>189.0271949450549</v>
      </c>
      <c r="J51" s="103">
        <v>0.41989571428571432</v>
      </c>
      <c r="K51" s="103">
        <v>4126.8199469230767</v>
      </c>
      <c r="L51" s="103">
        <v>964.18327857142845</v>
      </c>
      <c r="M51" s="103">
        <v>258.03978032967041</v>
      </c>
      <c r="N51" s="104">
        <f t="shared" ref="N51:N63" si="4">SUM(D51:M51)</f>
        <v>41623.650078739636</v>
      </c>
      <c r="O51" s="100"/>
      <c r="P51" s="78">
        <v>0.89287729774549862</v>
      </c>
      <c r="Q51" s="81">
        <v>0.87280608946507576</v>
      </c>
      <c r="S51" s="88">
        <v>62.036782548712885</v>
      </c>
      <c r="T51" s="75">
        <v>16</v>
      </c>
      <c r="U51" s="75">
        <v>5153.2999999999993</v>
      </c>
      <c r="V51" s="75">
        <v>1178</v>
      </c>
      <c r="W51" s="75">
        <v>1019</v>
      </c>
      <c r="X51" s="75">
        <v>485</v>
      </c>
      <c r="Y51" s="75">
        <v>155</v>
      </c>
      <c r="Z51" s="75">
        <v>1223</v>
      </c>
      <c r="AA51" s="75">
        <v>221</v>
      </c>
      <c r="AB51" s="75">
        <v>40</v>
      </c>
      <c r="AC51" s="89">
        <v>9490.2999999999993</v>
      </c>
      <c r="AD51" s="1"/>
      <c r="AF51" s="185">
        <v>0.77974497914461549</v>
      </c>
      <c r="AG51" s="186">
        <v>0.1632416172282101</v>
      </c>
      <c r="AH51" s="186">
        <v>3.1870084714285721E-4</v>
      </c>
      <c r="AI51" s="186">
        <v>1.6510343801605001</v>
      </c>
      <c r="AJ51" s="186">
        <v>0.30766226271571417</v>
      </c>
      <c r="AK51" s="186">
        <v>4.6214924657043958E-2</v>
      </c>
      <c r="AL51" s="187">
        <v>2.9482168647532259</v>
      </c>
      <c r="AM51" s="9"/>
      <c r="AN51" s="121">
        <f t="shared" ref="AN51:AN63" si="5">AL51/N51*1000000</f>
        <v>70.830329852765701</v>
      </c>
      <c r="AO51" s="191"/>
      <c r="AP51" s="191"/>
      <c r="AQ51" s="82">
        <v>79.064999999999998</v>
      </c>
      <c r="AR51" s="83">
        <v>103.565</v>
      </c>
      <c r="AS51" s="83">
        <v>121.48</v>
      </c>
      <c r="AT51" s="83">
        <v>139.41999999999999</v>
      </c>
      <c r="AU51" s="83">
        <v>169.60499999999999</v>
      </c>
      <c r="AV51" s="101">
        <v>122.94076923076921</v>
      </c>
      <c r="AX51" s="53"/>
      <c r="AZ51" s="100"/>
      <c r="BA51" s="100"/>
      <c r="BB51" s="100"/>
      <c r="BC51" s="100"/>
      <c r="BD51" s="100"/>
    </row>
    <row r="52" spans="1:56">
      <c r="A52" s="5"/>
      <c r="C52">
        <v>2024</v>
      </c>
      <c r="D52" s="102">
        <v>173.22481004148099</v>
      </c>
      <c r="E52" s="103">
        <v>77.872424285714303</v>
      </c>
      <c r="F52" s="103">
        <v>24171.91382043956</v>
      </c>
      <c r="G52" s="103">
        <v>4154.886488351648</v>
      </c>
      <c r="H52" s="103">
        <v>9112.3250260439545</v>
      </c>
      <c r="I52" s="103">
        <v>163.31014846153849</v>
      </c>
      <c r="J52" s="103">
        <v>1.3387556043956039</v>
      </c>
      <c r="K52" s="103">
        <v>3174.0915696703291</v>
      </c>
      <c r="L52" s="103">
        <v>966.31443000000013</v>
      </c>
      <c r="M52" s="103">
        <v>258.57244560439563</v>
      </c>
      <c r="N52" s="104">
        <f t="shared" si="4"/>
        <v>42253.849918503023</v>
      </c>
      <c r="O52" s="100"/>
      <c r="P52" s="78">
        <v>0.91827976636458919</v>
      </c>
      <c r="Q52" s="81">
        <v>0.89769508193758751</v>
      </c>
      <c r="S52" s="88">
        <v>98.872608471164938</v>
      </c>
      <c r="T52" s="75">
        <v>55.4</v>
      </c>
      <c r="U52" s="75">
        <v>5153.2999999999993</v>
      </c>
      <c r="V52" s="75">
        <v>1254</v>
      </c>
      <c r="W52" s="75">
        <v>1179</v>
      </c>
      <c r="X52" s="75">
        <v>485</v>
      </c>
      <c r="Y52" s="75">
        <v>155</v>
      </c>
      <c r="Z52" s="75">
        <v>843</v>
      </c>
      <c r="AA52" s="75">
        <v>221</v>
      </c>
      <c r="AB52" s="75">
        <v>40</v>
      </c>
      <c r="AC52" s="89">
        <v>9385.6999999999989</v>
      </c>
      <c r="AD52" s="1"/>
      <c r="AF52" s="185">
        <v>0.82882497623527474</v>
      </c>
      <c r="AG52" s="186">
        <v>0.1410326844896031</v>
      </c>
      <c r="AH52" s="186">
        <v>1.016115503736264E-3</v>
      </c>
      <c r="AI52" s="186">
        <v>1.316158510130423</v>
      </c>
      <c r="AJ52" s="186">
        <v>0.30824771922299998</v>
      </c>
      <c r="AK52" s="186">
        <v>4.6310325007747247E-2</v>
      </c>
      <c r="AL52" s="187">
        <v>2.6415903305897839</v>
      </c>
      <c r="AM52" s="9"/>
      <c r="AN52" s="121">
        <f t="shared" si="5"/>
        <v>62.517151352710883</v>
      </c>
      <c r="AO52" s="191"/>
      <c r="AP52" s="191"/>
      <c r="AQ52" s="82">
        <v>59.55</v>
      </c>
      <c r="AR52" s="83">
        <v>86.015000000000001</v>
      </c>
      <c r="AS52" s="83">
        <v>108.16</v>
      </c>
      <c r="AT52" s="83">
        <v>130.96</v>
      </c>
      <c r="AU52" s="83">
        <v>175.715</v>
      </c>
      <c r="AV52" s="101">
        <v>111.1196703296703</v>
      </c>
      <c r="AX52" s="53"/>
      <c r="AZ52" s="100"/>
      <c r="BA52" s="100"/>
      <c r="BB52" s="100"/>
      <c r="BC52" s="100"/>
      <c r="BD52" s="100"/>
    </row>
    <row r="53" spans="1:56">
      <c r="A53" s="5"/>
      <c r="C53">
        <v>2025</v>
      </c>
      <c r="D53" s="102">
        <v>243.96172303048002</v>
      </c>
      <c r="E53" s="103">
        <v>93.66207483516483</v>
      </c>
      <c r="F53" s="103">
        <v>24283.613780439558</v>
      </c>
      <c r="G53" s="103">
        <v>4461.814385714285</v>
      </c>
      <c r="H53" s="103">
        <v>9334.1493780219771</v>
      </c>
      <c r="I53" s="103">
        <v>158.00923483516479</v>
      </c>
      <c r="J53" s="103">
        <v>1.872669230769231</v>
      </c>
      <c r="K53" s="103">
        <v>2958.3632765934071</v>
      </c>
      <c r="L53" s="103">
        <v>963.81987999999978</v>
      </c>
      <c r="M53" s="103">
        <v>257.91332120879122</v>
      </c>
      <c r="N53" s="104">
        <f t="shared" si="4"/>
        <v>42757.179723909605</v>
      </c>
      <c r="O53" s="100"/>
      <c r="P53" s="78">
        <v>0.92448212516968531</v>
      </c>
      <c r="Q53" s="81">
        <v>0.90398127329305122</v>
      </c>
      <c r="S53" s="88">
        <v>139.2475588073516</v>
      </c>
      <c r="T53" s="75">
        <v>55.4</v>
      </c>
      <c r="U53" s="75">
        <v>5153.2999999999993</v>
      </c>
      <c r="V53" s="75">
        <v>1326.5</v>
      </c>
      <c r="W53" s="75">
        <v>1179</v>
      </c>
      <c r="X53" s="75">
        <v>485</v>
      </c>
      <c r="Y53" s="75">
        <v>155</v>
      </c>
      <c r="Z53" s="75">
        <v>843</v>
      </c>
      <c r="AA53" s="75">
        <v>221</v>
      </c>
      <c r="AB53" s="75">
        <v>40</v>
      </c>
      <c r="AC53" s="89">
        <v>9458.1999999999989</v>
      </c>
      <c r="AD53" s="1"/>
      <c r="AF53" s="185">
        <v>0.82184384039406599</v>
      </c>
      <c r="AG53" s="186">
        <v>0.1364548790928303</v>
      </c>
      <c r="AH53" s="186">
        <v>1.421355946153846E-3</v>
      </c>
      <c r="AI53" s="186">
        <v>1.2243183049737201</v>
      </c>
      <c r="AJ53" s="186">
        <v>0.30758437954200002</v>
      </c>
      <c r="AK53" s="186">
        <v>4.61922758284945E-2</v>
      </c>
      <c r="AL53" s="187">
        <v>2.537815035777264</v>
      </c>
      <c r="AM53" s="9"/>
      <c r="AN53" s="121">
        <f t="shared" si="5"/>
        <v>59.354126071091876</v>
      </c>
      <c r="AO53" s="191"/>
      <c r="AP53" s="191"/>
      <c r="AQ53" s="82">
        <v>59.3</v>
      </c>
      <c r="AR53" s="83">
        <v>83.67</v>
      </c>
      <c r="AS53" s="83">
        <v>103.47</v>
      </c>
      <c r="AT53" s="83">
        <v>127.015</v>
      </c>
      <c r="AU53" s="83">
        <v>167.09</v>
      </c>
      <c r="AV53" s="101">
        <v>106.7736263736264</v>
      </c>
      <c r="AX53" s="53"/>
      <c r="AZ53" s="100"/>
      <c r="BA53" s="100"/>
      <c r="BB53" s="100"/>
      <c r="BC53" s="100"/>
      <c r="BD53" s="100"/>
    </row>
    <row r="54" spans="1:56">
      <c r="A54" s="5"/>
      <c r="C54">
        <v>2026</v>
      </c>
      <c r="D54" s="102">
        <v>321.72573166303999</v>
      </c>
      <c r="E54" s="103">
        <v>240.92616978021979</v>
      </c>
      <c r="F54" s="103">
        <v>24189.299983406599</v>
      </c>
      <c r="G54" s="103">
        <v>5050.2625045054947</v>
      </c>
      <c r="H54" s="103">
        <v>9325.8557321978024</v>
      </c>
      <c r="I54" s="103">
        <v>176.19604285714291</v>
      </c>
      <c r="J54" s="103">
        <v>3.0818471428571428</v>
      </c>
      <c r="K54" s="103">
        <v>2982.2232902197802</v>
      </c>
      <c r="L54" s="103">
        <v>964.23824000000002</v>
      </c>
      <c r="M54" s="103">
        <v>258.03295000000003</v>
      </c>
      <c r="N54" s="104">
        <f t="shared" si="4"/>
        <v>43511.842491772935</v>
      </c>
      <c r="O54" s="100"/>
      <c r="P54" s="78">
        <v>0.92466848995290229</v>
      </c>
      <c r="Q54" s="81">
        <v>0.90447491857604134</v>
      </c>
      <c r="S54" s="88">
        <v>183.6334084834703</v>
      </c>
      <c r="T54" s="75">
        <v>168.4</v>
      </c>
      <c r="U54" s="75">
        <v>5153.2999999999993</v>
      </c>
      <c r="V54" s="75">
        <v>1556.5</v>
      </c>
      <c r="W54" s="75">
        <v>1179</v>
      </c>
      <c r="X54" s="75">
        <v>485</v>
      </c>
      <c r="Y54" s="75">
        <v>155</v>
      </c>
      <c r="Z54" s="75">
        <v>843</v>
      </c>
      <c r="AA54" s="75">
        <v>221</v>
      </c>
      <c r="AB54" s="75">
        <v>40</v>
      </c>
      <c r="AC54" s="89">
        <v>9801.1999999999989</v>
      </c>
      <c r="AD54" s="1"/>
      <c r="AF54" s="185">
        <v>0.82113982526571427</v>
      </c>
      <c r="AG54" s="186">
        <v>0.1521607882589143</v>
      </c>
      <c r="AH54" s="186">
        <v>2.3391219814285721E-3</v>
      </c>
      <c r="AI54" s="186">
        <v>1.2426271531041591</v>
      </c>
      <c r="AJ54" s="186">
        <v>0.30782496921000002</v>
      </c>
      <c r="AK54" s="186">
        <v>4.6213701344999997E-2</v>
      </c>
      <c r="AL54" s="187">
        <v>2.572305559165216</v>
      </c>
      <c r="AM54" s="9"/>
      <c r="AN54" s="121">
        <f t="shared" si="5"/>
        <v>59.117366947896507</v>
      </c>
      <c r="AO54" s="191"/>
      <c r="AP54" s="191"/>
      <c r="AQ54" s="82">
        <v>65.114999999999995</v>
      </c>
      <c r="AR54" s="83">
        <v>93.534999999999997</v>
      </c>
      <c r="AS54" s="83">
        <v>111.27</v>
      </c>
      <c r="AT54" s="83">
        <v>134.98500000000001</v>
      </c>
      <c r="AU54" s="83">
        <v>180.38499999999999</v>
      </c>
      <c r="AV54" s="101">
        <v>116.3273626373626</v>
      </c>
      <c r="AX54" s="53"/>
      <c r="AZ54" s="100"/>
      <c r="BA54" s="100"/>
      <c r="BB54" s="100"/>
      <c r="BC54" s="100"/>
      <c r="BD54" s="100"/>
    </row>
    <row r="55" spans="1:56">
      <c r="A55" s="5"/>
      <c r="C55">
        <v>2027</v>
      </c>
      <c r="D55" s="102">
        <v>405.98522580538497</v>
      </c>
      <c r="E55" s="103">
        <v>315.45878901098899</v>
      </c>
      <c r="F55" s="103">
        <v>24125.864000329679</v>
      </c>
      <c r="G55" s="103">
        <v>6064.1329365934071</v>
      </c>
      <c r="H55" s="103">
        <v>9710.3976965934053</v>
      </c>
      <c r="I55" s="103">
        <v>0</v>
      </c>
      <c r="J55" s="103">
        <v>6.6106951648351648</v>
      </c>
      <c r="K55" s="103">
        <v>2427.7799085714291</v>
      </c>
      <c r="L55" s="103">
        <v>964.21644000000003</v>
      </c>
      <c r="M55" s="103">
        <v>257.99644000000001</v>
      </c>
      <c r="N55" s="104">
        <f t="shared" si="4"/>
        <v>44278.442132069125</v>
      </c>
      <c r="O55" s="100"/>
      <c r="P55" s="78">
        <v>0.94292200058135245</v>
      </c>
      <c r="Q55" s="81">
        <v>0.92253438071641181</v>
      </c>
      <c r="S55" s="88">
        <v>231.72672705786812</v>
      </c>
      <c r="T55" s="75">
        <v>204.4</v>
      </c>
      <c r="U55" s="75">
        <v>5153.2999999999993</v>
      </c>
      <c r="V55" s="75">
        <v>1936.5</v>
      </c>
      <c r="W55" s="75">
        <v>1259</v>
      </c>
      <c r="X55" s="75">
        <v>0</v>
      </c>
      <c r="Y55" s="75">
        <v>155</v>
      </c>
      <c r="Z55" s="75">
        <v>843</v>
      </c>
      <c r="AA55" s="75">
        <v>221</v>
      </c>
      <c r="AB55" s="75">
        <v>40</v>
      </c>
      <c r="AC55" s="89">
        <v>9812.1999999999989</v>
      </c>
      <c r="AD55" s="1"/>
      <c r="AF55" s="185">
        <v>0.83951054391648361</v>
      </c>
      <c r="AG55" s="186">
        <v>0</v>
      </c>
      <c r="AH55" s="186">
        <v>5.0175176301098913E-3</v>
      </c>
      <c r="AI55" s="186">
        <v>1.018123603618412</v>
      </c>
      <c r="AJ55" s="186">
        <v>0.30775624255799999</v>
      </c>
      <c r="AK55" s="186">
        <v>4.6207162404000003E-2</v>
      </c>
      <c r="AL55" s="187">
        <v>2.216615070127006</v>
      </c>
      <c r="AM55" s="9"/>
      <c r="AN55" s="121">
        <f t="shared" si="5"/>
        <v>50.060818840814626</v>
      </c>
      <c r="AO55" s="191"/>
      <c r="AP55" s="191"/>
      <c r="AQ55" s="82">
        <v>61.63</v>
      </c>
      <c r="AR55" s="83">
        <v>89.085000000000008</v>
      </c>
      <c r="AS55" s="83">
        <v>108.13</v>
      </c>
      <c r="AT55" s="83">
        <v>134.345</v>
      </c>
      <c r="AU55" s="83">
        <v>194.76499999999999</v>
      </c>
      <c r="AV55" s="101">
        <v>116.5585714285714</v>
      </c>
      <c r="AX55" s="53"/>
      <c r="AZ55" s="100"/>
      <c r="BA55" s="100"/>
      <c r="BB55" s="100"/>
      <c r="BC55" s="100"/>
      <c r="BD55" s="100"/>
    </row>
    <row r="56" spans="1:56">
      <c r="A56" s="5"/>
      <c r="C56">
        <v>2028</v>
      </c>
      <c r="D56" s="102">
        <v>495.48531503365297</v>
      </c>
      <c r="E56" s="103">
        <v>583.5212574725274</v>
      </c>
      <c r="F56" s="103">
        <v>23980.147068681319</v>
      </c>
      <c r="G56" s="103">
        <v>7065.2336557142853</v>
      </c>
      <c r="H56" s="103">
        <v>9897.212125494505</v>
      </c>
      <c r="I56" s="103">
        <v>0</v>
      </c>
      <c r="J56" s="103">
        <v>6.2669114285714294</v>
      </c>
      <c r="K56" s="103">
        <v>1946.0914342857141</v>
      </c>
      <c r="L56" s="103">
        <v>967.03574000000003</v>
      </c>
      <c r="M56" s="103">
        <v>258.81430999999998</v>
      </c>
      <c r="N56" s="104">
        <f t="shared" si="4"/>
        <v>45199.807818110581</v>
      </c>
      <c r="O56" s="100"/>
      <c r="P56" s="78">
        <v>0.95509597657044365</v>
      </c>
      <c r="Q56" s="81">
        <v>0.93469548530763769</v>
      </c>
      <c r="S56" s="88">
        <v>282.81125287308959</v>
      </c>
      <c r="T56" s="75">
        <v>460.4</v>
      </c>
      <c r="U56" s="75">
        <v>5153.2999999999993</v>
      </c>
      <c r="V56" s="75">
        <v>2036.5</v>
      </c>
      <c r="W56" s="75">
        <v>1259</v>
      </c>
      <c r="X56" s="75">
        <v>0</v>
      </c>
      <c r="Y56" s="75">
        <v>155</v>
      </c>
      <c r="Z56" s="75">
        <v>843</v>
      </c>
      <c r="AA56" s="75">
        <v>221</v>
      </c>
      <c r="AB56" s="75">
        <v>40</v>
      </c>
      <c r="AC56" s="89">
        <v>10168.200000000001</v>
      </c>
      <c r="AD56" s="1"/>
      <c r="AF56" s="185">
        <v>0.84655837937373624</v>
      </c>
      <c r="AG56" s="186">
        <v>0</v>
      </c>
      <c r="AH56" s="186">
        <v>4.7565857742857152E-3</v>
      </c>
      <c r="AI56" s="186">
        <v>0.81147756284095052</v>
      </c>
      <c r="AJ56" s="186">
        <v>0.30857151385499998</v>
      </c>
      <c r="AK56" s="186">
        <v>4.6353642920999999E-2</v>
      </c>
      <c r="AL56" s="187">
        <v>2.017717684764972</v>
      </c>
      <c r="AM56" s="9"/>
      <c r="AN56" s="121">
        <f t="shared" si="5"/>
        <v>44.639961587547205</v>
      </c>
      <c r="AO56" s="191"/>
      <c r="AP56" s="191"/>
      <c r="AQ56" s="82">
        <v>55.664999999999999</v>
      </c>
      <c r="AR56" s="83">
        <v>83.35499999999999</v>
      </c>
      <c r="AS56" s="83">
        <v>99.44</v>
      </c>
      <c r="AT56" s="83">
        <v>123.68</v>
      </c>
      <c r="AU56" s="83">
        <v>180.655</v>
      </c>
      <c r="AV56" s="101">
        <v>106.1345054945055</v>
      </c>
      <c r="AX56" s="53"/>
      <c r="AZ56" s="100"/>
      <c r="BA56" s="100"/>
      <c r="BB56" s="100"/>
      <c r="BC56" s="100"/>
      <c r="BD56" s="100"/>
    </row>
    <row r="57" spans="1:56">
      <c r="A57" s="5"/>
      <c r="C57">
        <v>2029</v>
      </c>
      <c r="D57" s="102">
        <v>587.30583293534607</v>
      </c>
      <c r="E57" s="103">
        <v>809.68944835164825</v>
      </c>
      <c r="F57" s="103">
        <v>24072.793906263742</v>
      </c>
      <c r="G57" s="103">
        <v>7352.7791936263739</v>
      </c>
      <c r="H57" s="103">
        <v>9869.2076223076911</v>
      </c>
      <c r="I57" s="103">
        <v>0</v>
      </c>
      <c r="J57" s="103">
        <v>8.3738252747252737</v>
      </c>
      <c r="K57" s="103">
        <v>1979.572409450549</v>
      </c>
      <c r="L57" s="103">
        <v>964.06213999999989</v>
      </c>
      <c r="M57" s="103">
        <v>257.93310000000002</v>
      </c>
      <c r="N57" s="104">
        <f t="shared" si="4"/>
        <v>45901.717478210085</v>
      </c>
      <c r="O57" s="100"/>
      <c r="P57" s="78">
        <v>0.95491410095438867</v>
      </c>
      <c r="Q57" s="81">
        <v>0.93485497731198941</v>
      </c>
      <c r="S57" s="88">
        <v>335.22022427816557</v>
      </c>
      <c r="T57" s="75">
        <v>460.4</v>
      </c>
      <c r="U57" s="75">
        <v>5153.2999999999993</v>
      </c>
      <c r="V57" s="75">
        <v>2136.5</v>
      </c>
      <c r="W57" s="75">
        <v>1259</v>
      </c>
      <c r="X57" s="75">
        <v>0</v>
      </c>
      <c r="Y57" s="75">
        <v>155</v>
      </c>
      <c r="Z57" s="75">
        <v>843</v>
      </c>
      <c r="AA57" s="75">
        <v>221</v>
      </c>
      <c r="AB57" s="75">
        <v>40</v>
      </c>
      <c r="AC57" s="89">
        <v>10268.200000000001</v>
      </c>
      <c r="AD57" s="1"/>
      <c r="AF57" s="185">
        <v>0.84369151281230781</v>
      </c>
      <c r="AG57" s="186">
        <v>0</v>
      </c>
      <c r="AH57" s="186">
        <v>6.3557333835164839E-3</v>
      </c>
      <c r="AI57" s="186">
        <v>0.82797758729972515</v>
      </c>
      <c r="AJ57" s="186">
        <v>0.30761612927100002</v>
      </c>
      <c r="AK57" s="186">
        <v>4.6195818210000003E-2</v>
      </c>
      <c r="AL57" s="187">
        <v>2.0318367809765498</v>
      </c>
      <c r="AM57" s="9"/>
      <c r="AN57" s="121">
        <f t="shared" si="5"/>
        <v>44.2649402376083</v>
      </c>
      <c r="AO57" s="191"/>
      <c r="AP57" s="191"/>
      <c r="AQ57" s="82">
        <v>61.064999999999998</v>
      </c>
      <c r="AR57" s="83">
        <v>89.72999999999999</v>
      </c>
      <c r="AS57" s="83">
        <v>108.63</v>
      </c>
      <c r="AT57" s="83">
        <v>130.66</v>
      </c>
      <c r="AU57" s="83">
        <v>194.535</v>
      </c>
      <c r="AV57" s="101">
        <v>114.7538461538462</v>
      </c>
      <c r="AX57" s="53"/>
      <c r="AZ57" s="100"/>
      <c r="BA57" s="100"/>
      <c r="BB57" s="100"/>
      <c r="BC57" s="100"/>
      <c r="BD57" s="100"/>
    </row>
    <row r="58" spans="1:56">
      <c r="A58" s="5"/>
      <c r="C58">
        <v>2030</v>
      </c>
      <c r="D58" s="102">
        <v>683.06228426687301</v>
      </c>
      <c r="E58" s="103">
        <v>852.79505384615391</v>
      </c>
      <c r="F58" s="103">
        <v>23796.666330439559</v>
      </c>
      <c r="G58" s="103">
        <v>8775.2754404395619</v>
      </c>
      <c r="H58" s="103">
        <v>9848.7330059340657</v>
      </c>
      <c r="I58" s="103">
        <v>0</v>
      </c>
      <c r="J58" s="103">
        <v>7.1791584615384618</v>
      </c>
      <c r="K58" s="103">
        <v>1631.5056809890109</v>
      </c>
      <c r="L58" s="103">
        <v>963.57681000000002</v>
      </c>
      <c r="M58" s="103">
        <v>257.86599999999999</v>
      </c>
      <c r="N58" s="104">
        <f t="shared" si="4"/>
        <v>46816.659764376767</v>
      </c>
      <c r="O58" s="100"/>
      <c r="P58" s="78">
        <v>0.96351355548432116</v>
      </c>
      <c r="Q58" s="81">
        <v>0.94359291727525696</v>
      </c>
      <c r="S58" s="88">
        <v>389.87573302903706</v>
      </c>
      <c r="T58" s="75">
        <v>510.4</v>
      </c>
      <c r="U58" s="75">
        <v>5153.2999999999993</v>
      </c>
      <c r="V58" s="75">
        <v>2556.5</v>
      </c>
      <c r="W58" s="75">
        <v>1259</v>
      </c>
      <c r="X58" s="75">
        <v>0</v>
      </c>
      <c r="Y58" s="75">
        <v>155</v>
      </c>
      <c r="Z58" s="75">
        <v>843</v>
      </c>
      <c r="AA58" s="75">
        <v>221</v>
      </c>
      <c r="AB58" s="75">
        <v>40</v>
      </c>
      <c r="AC58" s="89">
        <v>10738.2</v>
      </c>
      <c r="AD58" s="1"/>
      <c r="AF58" s="185">
        <v>0.84306729461395602</v>
      </c>
      <c r="AG58" s="186">
        <v>0</v>
      </c>
      <c r="AH58" s="186">
        <v>5.4489812723076932E-3</v>
      </c>
      <c r="AI58" s="186">
        <v>0.67930700678324729</v>
      </c>
      <c r="AJ58" s="186">
        <v>0.30736095648299999</v>
      </c>
      <c r="AK58" s="186">
        <v>4.6183800600000012E-2</v>
      </c>
      <c r="AL58" s="187">
        <v>1.881368039752511</v>
      </c>
      <c r="AM58" s="9"/>
      <c r="AN58" s="121">
        <f t="shared" si="5"/>
        <v>40.185866510366928</v>
      </c>
      <c r="AO58" s="191"/>
      <c r="AP58" s="191"/>
      <c r="AQ58" s="82">
        <v>54.04</v>
      </c>
      <c r="AR58" s="83">
        <v>82.784999999999997</v>
      </c>
      <c r="AS58" s="83">
        <v>100.71</v>
      </c>
      <c r="AT58" s="83">
        <v>123.995</v>
      </c>
      <c r="AU58" s="83">
        <v>185.47499999999999</v>
      </c>
      <c r="AV58" s="101">
        <v>106.4769230769231</v>
      </c>
      <c r="AX58" s="53"/>
      <c r="AZ58" s="100"/>
      <c r="BA58" s="100"/>
      <c r="BB58" s="100"/>
      <c r="BC58" s="100"/>
      <c r="BD58" s="100"/>
    </row>
    <row r="59" spans="1:56">
      <c r="A59" s="5"/>
      <c r="C59">
        <v>2031</v>
      </c>
      <c r="D59" s="102">
        <v>786.93303169621004</v>
      </c>
      <c r="E59" s="103">
        <v>1140.9393876923079</v>
      </c>
      <c r="F59" s="103">
        <v>23751.81898131868</v>
      </c>
      <c r="G59" s="103">
        <v>9317.4267469230781</v>
      </c>
      <c r="H59" s="103">
        <v>9832.7285307692309</v>
      </c>
      <c r="I59" s="103">
        <v>0</v>
      </c>
      <c r="J59" s="103">
        <v>8.8423797802197797</v>
      </c>
      <c r="K59" s="103">
        <v>1753.0988282417579</v>
      </c>
      <c r="L59" s="103">
        <v>963.81986999999992</v>
      </c>
      <c r="M59" s="103">
        <v>257.91356000000002</v>
      </c>
      <c r="N59" s="104">
        <f t="shared" si="4"/>
        <v>47813.52131642148</v>
      </c>
      <c r="O59" s="100"/>
      <c r="P59" s="78">
        <v>0.96153374541606651</v>
      </c>
      <c r="Q59" s="81">
        <v>0.94203787309598774</v>
      </c>
      <c r="S59" s="88">
        <v>449.16268932432075</v>
      </c>
      <c r="T59" s="75">
        <v>860.4</v>
      </c>
      <c r="U59" s="75">
        <v>5153.2999999999993</v>
      </c>
      <c r="V59" s="75">
        <v>2656.5</v>
      </c>
      <c r="W59" s="75">
        <v>1259</v>
      </c>
      <c r="X59" s="75">
        <v>0</v>
      </c>
      <c r="Y59" s="75">
        <v>155</v>
      </c>
      <c r="Z59" s="75">
        <v>843</v>
      </c>
      <c r="AA59" s="75">
        <v>221</v>
      </c>
      <c r="AB59" s="75">
        <v>40</v>
      </c>
      <c r="AC59" s="89">
        <v>11188.2</v>
      </c>
      <c r="AD59" s="1"/>
      <c r="AF59" s="185">
        <v>0.8399281271491208</v>
      </c>
      <c r="AG59" s="186">
        <v>0</v>
      </c>
      <c r="AH59" s="186">
        <v>6.7113662531868143E-3</v>
      </c>
      <c r="AI59" s="186">
        <v>0.73227560157908234</v>
      </c>
      <c r="AJ59" s="186">
        <v>0.30758437334100008</v>
      </c>
      <c r="AK59" s="186">
        <v>4.6192318595999989E-2</v>
      </c>
      <c r="AL59" s="187">
        <v>1.9326917869183899</v>
      </c>
      <c r="AM59" s="9"/>
      <c r="AN59" s="121">
        <f t="shared" si="5"/>
        <v>40.421448446103255</v>
      </c>
      <c r="AO59" s="191"/>
      <c r="AP59" s="191"/>
      <c r="AQ59" s="82">
        <v>61.125</v>
      </c>
      <c r="AR59" s="83">
        <v>88.194999999999993</v>
      </c>
      <c r="AS59" s="83">
        <v>106.34</v>
      </c>
      <c r="AT59" s="83">
        <v>131.79</v>
      </c>
      <c r="AU59" s="83">
        <v>193.48500000000001</v>
      </c>
      <c r="AV59" s="101">
        <v>113.3771428571429</v>
      </c>
      <c r="AX59" s="53"/>
      <c r="AZ59" s="100"/>
      <c r="BA59" s="100"/>
      <c r="BB59" s="100"/>
      <c r="BC59" s="100"/>
      <c r="BD59" s="100"/>
    </row>
    <row r="60" spans="1:56">
      <c r="A60" s="5"/>
      <c r="C60">
        <v>2032</v>
      </c>
      <c r="D60" s="102">
        <v>893.94746145643705</v>
      </c>
      <c r="E60" s="103">
        <v>1815.790046813187</v>
      </c>
      <c r="F60" s="103">
        <v>23818.784023736262</v>
      </c>
      <c r="G60" s="103">
        <v>9544.4189186813201</v>
      </c>
      <c r="H60" s="103">
        <v>9849.6771264835152</v>
      </c>
      <c r="I60" s="103">
        <v>0</v>
      </c>
      <c r="J60" s="103">
        <v>9.641416703296704</v>
      </c>
      <c r="K60" s="103">
        <v>1786.221981208791</v>
      </c>
      <c r="L60" s="103">
        <v>966.94015000000002</v>
      </c>
      <c r="M60" s="103">
        <v>258.72636999999997</v>
      </c>
      <c r="N60" s="104">
        <f t="shared" si="4"/>
        <v>48944.147495082812</v>
      </c>
      <c r="O60" s="100"/>
      <c r="P60" s="78">
        <v>0.96164695591917682</v>
      </c>
      <c r="Q60" s="81">
        <v>0.94250172640324847</v>
      </c>
      <c r="S60" s="88">
        <v>510.24398484956458</v>
      </c>
      <c r="T60" s="75">
        <v>1260.4000000000001</v>
      </c>
      <c r="U60" s="75">
        <v>5153.2999999999993</v>
      </c>
      <c r="V60" s="75">
        <v>2674.5</v>
      </c>
      <c r="W60" s="75">
        <v>1259</v>
      </c>
      <c r="X60" s="75">
        <v>0</v>
      </c>
      <c r="Y60" s="75">
        <v>155</v>
      </c>
      <c r="Z60" s="75">
        <v>843</v>
      </c>
      <c r="AA60" s="75">
        <v>221</v>
      </c>
      <c r="AB60" s="75">
        <v>40</v>
      </c>
      <c r="AC60" s="89">
        <v>11606.2</v>
      </c>
      <c r="AD60" s="1"/>
      <c r="AF60" s="185">
        <v>0.84132452714549455</v>
      </c>
      <c r="AG60" s="186">
        <v>0</v>
      </c>
      <c r="AH60" s="186">
        <v>7.3178352778021987E-3</v>
      </c>
      <c r="AI60" s="186">
        <v>0.7476462437730933</v>
      </c>
      <c r="AJ60" s="186">
        <v>0.30868103015800002</v>
      </c>
      <c r="AK60" s="186">
        <v>4.6337892867000012E-2</v>
      </c>
      <c r="AL60" s="187">
        <v>1.9513075292213899</v>
      </c>
      <c r="AM60" s="9"/>
      <c r="AN60" s="121">
        <f t="shared" si="5"/>
        <v>39.868046111487153</v>
      </c>
      <c r="AO60" s="191"/>
      <c r="AP60" s="191"/>
      <c r="AQ60" s="82">
        <v>62.875</v>
      </c>
      <c r="AR60" s="83">
        <v>91.455000000000013</v>
      </c>
      <c r="AS60" s="83">
        <v>110.81</v>
      </c>
      <c r="AT60" s="83">
        <v>136.97999999999999</v>
      </c>
      <c r="AU60" s="83">
        <v>202.98</v>
      </c>
      <c r="AV60" s="101">
        <v>117.72989010989011</v>
      </c>
      <c r="AX60" s="53"/>
      <c r="AZ60" s="100"/>
      <c r="BA60" s="100"/>
      <c r="BB60" s="100"/>
      <c r="BC60" s="100"/>
      <c r="BD60" s="100"/>
    </row>
    <row r="61" spans="1:56">
      <c r="A61" s="5"/>
      <c r="C61">
        <v>2033</v>
      </c>
      <c r="D61" s="102">
        <v>995.00379707839591</v>
      </c>
      <c r="E61" s="103">
        <v>2448.301158571428</v>
      </c>
      <c r="F61" s="103">
        <v>23763.53370604396</v>
      </c>
      <c r="G61" s="103">
        <v>9818.7124864835168</v>
      </c>
      <c r="H61" s="103">
        <v>9840.7541769230775</v>
      </c>
      <c r="I61" s="103">
        <v>0</v>
      </c>
      <c r="J61" s="103">
        <v>8.1733993406593406</v>
      </c>
      <c r="K61" s="103">
        <v>1825.3533362637361</v>
      </c>
      <c r="L61" s="103">
        <v>964.29181000000005</v>
      </c>
      <c r="M61" s="103">
        <v>258.041</v>
      </c>
      <c r="N61" s="104">
        <f t="shared" si="4"/>
        <v>49922.164870704772</v>
      </c>
      <c r="O61" s="100"/>
      <c r="P61" s="78">
        <v>0.96156517479798986</v>
      </c>
      <c r="Q61" s="81">
        <v>0.94281665880032994</v>
      </c>
      <c r="S61" s="86">
        <v>567.92454171141321</v>
      </c>
      <c r="T61" s="79">
        <v>1510.4</v>
      </c>
      <c r="U61" s="79">
        <v>5153.2999999999993</v>
      </c>
      <c r="V61" s="79">
        <v>2805.8</v>
      </c>
      <c r="W61" s="79">
        <v>1259</v>
      </c>
      <c r="X61" s="79">
        <v>0</v>
      </c>
      <c r="Y61" s="79">
        <v>155</v>
      </c>
      <c r="Z61" s="79">
        <v>843</v>
      </c>
      <c r="AA61" s="79">
        <v>221</v>
      </c>
      <c r="AB61" s="79">
        <v>40</v>
      </c>
      <c r="AC61" s="89">
        <v>11987.5</v>
      </c>
      <c r="AD61" s="1"/>
      <c r="AF61" s="185">
        <v>0.8410700891107693</v>
      </c>
      <c r="AG61" s="186">
        <v>0</v>
      </c>
      <c r="AH61" s="186">
        <v>6.2036100995604406E-3</v>
      </c>
      <c r="AI61" s="186">
        <v>0.76240817306835718</v>
      </c>
      <c r="AJ61" s="186">
        <v>0.30773722133300002</v>
      </c>
      <c r="AK61" s="186">
        <v>4.6215143100000002E-2</v>
      </c>
      <c r="AL61" s="187">
        <v>1.963634236711687</v>
      </c>
      <c r="AM61" s="9"/>
      <c r="AN61" s="121">
        <f t="shared" si="5"/>
        <v>39.3339159428958</v>
      </c>
      <c r="AO61" s="191"/>
      <c r="AP61" s="191"/>
      <c r="AQ61" s="115">
        <v>62.994999999999997</v>
      </c>
      <c r="AR61" s="116">
        <v>93.289999999999992</v>
      </c>
      <c r="AS61" s="116">
        <v>112.47</v>
      </c>
      <c r="AT61" s="116">
        <v>139.86000000000001</v>
      </c>
      <c r="AU61" s="116">
        <v>209.35</v>
      </c>
      <c r="AV61" s="101">
        <v>119.4565934065934</v>
      </c>
      <c r="AX61" s="53"/>
      <c r="AZ61" s="100"/>
      <c r="BA61" s="100"/>
      <c r="BB61" s="100"/>
      <c r="BC61" s="100"/>
      <c r="BD61" s="100"/>
    </row>
    <row r="62" spans="1:56">
      <c r="A62" s="5"/>
      <c r="C62">
        <v>2034</v>
      </c>
      <c r="D62" s="102">
        <v>1102.2438260526301</v>
      </c>
      <c r="E62" s="103">
        <v>3316.133584175825</v>
      </c>
      <c r="F62" s="103">
        <v>23661.92280538462</v>
      </c>
      <c r="G62" s="103">
        <v>9926.4495503296712</v>
      </c>
      <c r="H62" s="103">
        <v>9790.5062386813188</v>
      </c>
      <c r="I62" s="103">
        <v>0</v>
      </c>
      <c r="J62" s="103">
        <v>11.4482867032967</v>
      </c>
      <c r="K62" s="103">
        <v>1990.736587032967</v>
      </c>
      <c r="L62" s="103">
        <v>964.20565846153852</v>
      </c>
      <c r="M62" s="103">
        <v>258.04007000000001</v>
      </c>
      <c r="N62" s="104">
        <f t="shared" si="4"/>
        <v>51021.686606821881</v>
      </c>
      <c r="O62" s="100"/>
      <c r="P62" s="78">
        <v>0.95888500786635356</v>
      </c>
      <c r="Q62" s="81">
        <v>0.94057644943623919</v>
      </c>
      <c r="S62" s="86">
        <v>629.13460391131844</v>
      </c>
      <c r="T62" s="79">
        <v>2210.4</v>
      </c>
      <c r="U62" s="79">
        <v>5153.2999999999993</v>
      </c>
      <c r="V62" s="79">
        <v>2805.8</v>
      </c>
      <c r="W62" s="79">
        <v>1259</v>
      </c>
      <c r="X62" s="79">
        <v>0</v>
      </c>
      <c r="Y62" s="79">
        <v>155</v>
      </c>
      <c r="Z62" s="79">
        <v>843</v>
      </c>
      <c r="AA62" s="79">
        <v>221</v>
      </c>
      <c r="AB62" s="79">
        <v>40</v>
      </c>
      <c r="AC62" s="89">
        <v>12687.5</v>
      </c>
      <c r="AD62" s="1"/>
      <c r="AF62" s="185">
        <v>0.83727179205120883</v>
      </c>
      <c r="AG62" s="186">
        <v>0</v>
      </c>
      <c r="AH62" s="186">
        <v>8.6892496078021988E-3</v>
      </c>
      <c r="AI62" s="186">
        <v>0.83804994760725815</v>
      </c>
      <c r="AJ62" s="186">
        <v>0.30767329072199989</v>
      </c>
      <c r="AK62" s="186">
        <v>4.6214976536999998E-2</v>
      </c>
      <c r="AL62" s="187">
        <v>2.0378992565252689</v>
      </c>
      <c r="AM62" s="9"/>
      <c r="AN62" s="121">
        <f t="shared" si="5"/>
        <v>39.941824585876994</v>
      </c>
      <c r="AO62" s="191"/>
      <c r="AP62" s="191"/>
      <c r="AQ62" s="115">
        <v>70.81</v>
      </c>
      <c r="AR62" s="116">
        <v>99.27000000000001</v>
      </c>
      <c r="AS62" s="116">
        <v>121.19</v>
      </c>
      <c r="AT62" s="116">
        <v>152.29499999999999</v>
      </c>
      <c r="AU62" s="116">
        <v>225.72</v>
      </c>
      <c r="AV62" s="101">
        <v>128.96131868131869</v>
      </c>
      <c r="AX62" s="53"/>
      <c r="AZ62" s="100"/>
      <c r="BA62" s="100"/>
      <c r="BB62" s="100"/>
      <c r="BC62" s="100"/>
      <c r="BD62" s="100"/>
    </row>
    <row r="63" spans="1:56" ht="15.75" thickBot="1">
      <c r="A63" s="5"/>
      <c r="C63">
        <v>2035</v>
      </c>
      <c r="D63" s="105">
        <v>1213.8565721466</v>
      </c>
      <c r="E63" s="106">
        <v>3959.8457494505501</v>
      </c>
      <c r="F63" s="106">
        <v>23604.095786483522</v>
      </c>
      <c r="G63" s="106">
        <v>10470.587873956039</v>
      </c>
      <c r="H63" s="106">
        <v>9732.6156538461546</v>
      </c>
      <c r="I63" s="106">
        <v>0</v>
      </c>
      <c r="J63" s="106">
        <v>13.47369769230769</v>
      </c>
      <c r="K63" s="106">
        <v>1932.313682307692</v>
      </c>
      <c r="L63" s="106">
        <v>963.99253032967022</v>
      </c>
      <c r="M63" s="106">
        <v>257.91253</v>
      </c>
      <c r="N63" s="107">
        <f t="shared" si="4"/>
        <v>52148.69407621253</v>
      </c>
      <c r="O63" s="100"/>
      <c r="P63" s="85">
        <v>0.96085953323710716</v>
      </c>
      <c r="Q63" s="77">
        <v>0.94287250037663539</v>
      </c>
      <c r="S63" s="74">
        <v>692.84050921609582</v>
      </c>
      <c r="T63" s="73">
        <v>2410.4</v>
      </c>
      <c r="U63" s="73">
        <v>5153.2999999999993</v>
      </c>
      <c r="V63" s="73">
        <v>2959.8</v>
      </c>
      <c r="W63" s="73">
        <v>1259</v>
      </c>
      <c r="X63" s="73">
        <v>0</v>
      </c>
      <c r="Y63" s="73">
        <v>155</v>
      </c>
      <c r="Z63" s="73">
        <v>1043</v>
      </c>
      <c r="AA63" s="73">
        <v>221</v>
      </c>
      <c r="AB63" s="73">
        <v>40</v>
      </c>
      <c r="AC63" s="72">
        <v>13241.5</v>
      </c>
      <c r="AD63" s="1"/>
      <c r="AF63" s="188">
        <v>0.83282968301428573</v>
      </c>
      <c r="AG63" s="189">
        <v>0</v>
      </c>
      <c r="AH63" s="189">
        <v>1.022653654846154E-2</v>
      </c>
      <c r="AI63" s="189">
        <v>0.81362392562860308</v>
      </c>
      <c r="AJ63" s="189">
        <v>0.30756704647242861</v>
      </c>
      <c r="AK63" s="189">
        <v>4.6192134123000002E-2</v>
      </c>
      <c r="AL63" s="190">
        <v>2.0104393257867792</v>
      </c>
      <c r="AM63" s="9"/>
      <c r="AN63" s="122">
        <f t="shared" si="5"/>
        <v>38.552055068697008</v>
      </c>
      <c r="AO63" s="191"/>
      <c r="AP63" s="191"/>
      <c r="AQ63" s="117">
        <v>70.884999999999991</v>
      </c>
      <c r="AR63" s="118">
        <v>99.1</v>
      </c>
      <c r="AS63" s="118">
        <v>123.52</v>
      </c>
      <c r="AT63" s="118">
        <v>151.9</v>
      </c>
      <c r="AU63" s="118">
        <v>221.57</v>
      </c>
      <c r="AV63" s="119">
        <v>129.79637362637359</v>
      </c>
      <c r="AX63" s="53"/>
      <c r="AZ63" s="100"/>
      <c r="BA63" s="100"/>
      <c r="BB63" s="100"/>
      <c r="BC63" s="100"/>
      <c r="BD63" s="100"/>
    </row>
    <row r="64" spans="1:56">
      <c r="A64" s="5"/>
      <c r="D64" s="100"/>
      <c r="E64" s="100"/>
      <c r="F64" s="100"/>
      <c r="G64" s="100"/>
      <c r="H64" s="100"/>
      <c r="I64" s="100"/>
      <c r="J64" s="100"/>
      <c r="K64" s="100"/>
      <c r="L64" s="100"/>
      <c r="M64" s="100"/>
      <c r="N64" s="100"/>
      <c r="O64" s="100"/>
      <c r="P64" s="31"/>
      <c r="Q64" s="31"/>
      <c r="S64" s="2"/>
      <c r="T64" s="2"/>
      <c r="U64" s="2"/>
      <c r="V64" s="2"/>
      <c r="W64" s="2"/>
      <c r="X64" s="2"/>
      <c r="Y64" s="2"/>
      <c r="Z64" s="2"/>
      <c r="AA64" s="2"/>
      <c r="AB64" s="2"/>
      <c r="AC64" s="1"/>
      <c r="AD64" s="1"/>
      <c r="AF64" s="4"/>
      <c r="AG64" s="4"/>
      <c r="AH64" s="4"/>
      <c r="AI64" s="4"/>
      <c r="AJ64" s="4"/>
      <c r="AK64" s="4"/>
      <c r="AL64" s="4"/>
      <c r="AM64" s="9"/>
      <c r="AN64" s="30"/>
      <c r="AO64" s="30"/>
      <c r="AQ64" s="130"/>
      <c r="AR64" s="130"/>
      <c r="AS64" s="130"/>
      <c r="AT64" s="130"/>
      <c r="AU64" s="130"/>
      <c r="AV64" s="131"/>
      <c r="AX64" s="53"/>
      <c r="AZ64" s="100"/>
      <c r="BA64" s="100"/>
      <c r="BB64" s="100"/>
      <c r="BC64" s="100"/>
      <c r="BD64" s="100"/>
    </row>
    <row r="65" spans="1:48" ht="15.75" thickBot="1">
      <c r="A65" s="5" t="s">
        <v>146</v>
      </c>
      <c r="AM65" s="92"/>
    </row>
    <row r="66" spans="1:48" ht="48">
      <c r="A66" s="5"/>
      <c r="D66" s="93" t="s">
        <v>128</v>
      </c>
      <c r="E66" s="108"/>
      <c r="F66" s="90"/>
      <c r="G66" s="90"/>
      <c r="H66" s="90"/>
      <c r="I66" s="90"/>
      <c r="J66" s="90"/>
      <c r="K66" s="109"/>
      <c r="L66" s="90"/>
      <c r="M66" s="109"/>
      <c r="N66" s="90"/>
      <c r="P66" s="93" t="s">
        <v>129</v>
      </c>
      <c r="Q66" s="91"/>
      <c r="S66" s="110" t="s">
        <v>130</v>
      </c>
      <c r="T66" s="108"/>
      <c r="U66" s="90"/>
      <c r="V66" s="90"/>
      <c r="W66" s="90"/>
      <c r="X66" s="90"/>
      <c r="Y66" s="90"/>
      <c r="Z66" s="109"/>
      <c r="AA66" s="90"/>
      <c r="AB66" s="109"/>
      <c r="AC66" s="91"/>
      <c r="AF66" s="93" t="s">
        <v>149</v>
      </c>
      <c r="AG66" s="112"/>
      <c r="AH66" s="112"/>
      <c r="AI66" s="112"/>
      <c r="AJ66" s="112"/>
      <c r="AK66" s="112"/>
      <c r="AL66" s="113"/>
      <c r="AN66" s="144" t="s">
        <v>131</v>
      </c>
      <c r="AQ66" s="93" t="s">
        <v>132</v>
      </c>
      <c r="AR66" s="90"/>
      <c r="AS66" s="90"/>
      <c r="AT66" s="90"/>
      <c r="AU66" s="90"/>
      <c r="AV66" s="91"/>
    </row>
    <row r="67" spans="1:48" ht="30.75" thickBot="1">
      <c r="C67" t="s">
        <v>22</v>
      </c>
      <c r="D67" s="140" t="s">
        <v>133</v>
      </c>
      <c r="E67" s="141" t="s">
        <v>65</v>
      </c>
      <c r="F67" s="141" t="s">
        <v>44</v>
      </c>
      <c r="G67" s="141" t="s">
        <v>40</v>
      </c>
      <c r="H67" s="141" t="s">
        <v>43</v>
      </c>
      <c r="I67" s="141" t="s">
        <v>24</v>
      </c>
      <c r="J67" s="141" t="s">
        <v>134</v>
      </c>
      <c r="K67" s="141" t="s">
        <v>23</v>
      </c>
      <c r="L67" s="141" t="s">
        <v>147</v>
      </c>
      <c r="M67" s="141" t="s">
        <v>148</v>
      </c>
      <c r="N67" s="141" t="s">
        <v>119</v>
      </c>
      <c r="O67" s="94"/>
      <c r="P67" s="95" t="s">
        <v>135</v>
      </c>
      <c r="Q67" s="96" t="s">
        <v>136</v>
      </c>
      <c r="S67" s="140" t="s">
        <v>133</v>
      </c>
      <c r="T67" s="141" t="s">
        <v>65</v>
      </c>
      <c r="U67" s="141" t="s">
        <v>44</v>
      </c>
      <c r="V67" s="141" t="s">
        <v>40</v>
      </c>
      <c r="W67" s="141" t="s">
        <v>43</v>
      </c>
      <c r="X67" s="141" t="s">
        <v>24</v>
      </c>
      <c r="Y67" s="141" t="s">
        <v>134</v>
      </c>
      <c r="Z67" s="141" t="s">
        <v>23</v>
      </c>
      <c r="AA67" s="141" t="s">
        <v>147</v>
      </c>
      <c r="AB67" s="141" t="s">
        <v>148</v>
      </c>
      <c r="AC67" s="142" t="s">
        <v>119</v>
      </c>
      <c r="AD67" s="111"/>
      <c r="AF67" s="140" t="s">
        <v>43</v>
      </c>
      <c r="AG67" s="141" t="s">
        <v>24</v>
      </c>
      <c r="AH67" s="141" t="s">
        <v>134</v>
      </c>
      <c r="AI67" s="143" t="s">
        <v>23</v>
      </c>
      <c r="AJ67" s="141" t="s">
        <v>147</v>
      </c>
      <c r="AK67" s="141" t="s">
        <v>148</v>
      </c>
      <c r="AL67" s="142" t="s">
        <v>119</v>
      </c>
      <c r="AN67" s="120" t="s">
        <v>119</v>
      </c>
      <c r="AQ67" s="127">
        <v>0.05</v>
      </c>
      <c r="AR67" s="128">
        <v>0.25</v>
      </c>
      <c r="AS67" s="128">
        <v>0.5</v>
      </c>
      <c r="AT67" s="128">
        <v>0.75</v>
      </c>
      <c r="AU67" s="128">
        <v>0.95</v>
      </c>
      <c r="AV67" s="129" t="s">
        <v>137</v>
      </c>
    </row>
    <row r="68" spans="1:48">
      <c r="C68">
        <v>2022</v>
      </c>
      <c r="D68" s="97">
        <v>54.7229565858689</v>
      </c>
      <c r="E68" s="98">
        <v>0</v>
      </c>
      <c r="F68" s="98">
        <v>16260.136502637361</v>
      </c>
      <c r="G68" s="98">
        <v>2298.769946593407</v>
      </c>
      <c r="H68" s="98">
        <v>5439.0725330769237</v>
      </c>
      <c r="I68" s="98">
        <v>293.883949010989</v>
      </c>
      <c r="J68" s="98">
        <v>1.8071042857142861</v>
      </c>
      <c r="K68" s="98">
        <v>3425.119011868132</v>
      </c>
      <c r="L68" s="98">
        <v>658.72269340659341</v>
      </c>
      <c r="M68" s="98">
        <v>170.73714000000001</v>
      </c>
      <c r="N68" s="99">
        <f>SUM(D68:M68)</f>
        <v>28602.971837464993</v>
      </c>
      <c r="O68" s="100"/>
      <c r="P68" s="80">
        <v>0.86576577862790483</v>
      </c>
      <c r="Q68" s="76">
        <v>0.8465918951160355</v>
      </c>
      <c r="S68" s="70">
        <v>31.234564261340694</v>
      </c>
      <c r="T68" s="87">
        <v>0</v>
      </c>
      <c r="U68" s="87">
        <v>5153.2999999999993</v>
      </c>
      <c r="V68" s="87">
        <v>1002</v>
      </c>
      <c r="W68" s="87">
        <v>1019</v>
      </c>
      <c r="X68" s="87">
        <v>485</v>
      </c>
      <c r="Y68" s="87">
        <v>155</v>
      </c>
      <c r="Z68" s="87">
        <v>1223</v>
      </c>
      <c r="AA68" s="87">
        <v>221</v>
      </c>
      <c r="AB68" s="87">
        <v>40</v>
      </c>
      <c r="AC68" s="71">
        <v>9298.2999999999993</v>
      </c>
      <c r="AD68" s="1"/>
      <c r="AF68" s="182">
        <v>0.53503650239252754</v>
      </c>
      <c r="AG68" s="183">
        <v>0.25379465175850202</v>
      </c>
      <c r="AH68" s="183">
        <v>1.371592152857143E-3</v>
      </c>
      <c r="AI68" s="183">
        <v>1.379798783019978</v>
      </c>
      <c r="AJ68" s="183">
        <v>0.21029784796045059</v>
      </c>
      <c r="AK68" s="183">
        <v>3.0579021774000001E-2</v>
      </c>
      <c r="AL68" s="184">
        <v>2.4108783990583151</v>
      </c>
      <c r="AM68" s="9"/>
      <c r="AN68" s="123">
        <f>AL68/N68*1000000</f>
        <v>84.287689151952989</v>
      </c>
      <c r="AO68" s="30"/>
      <c r="AQ68" s="124">
        <v>114.16</v>
      </c>
      <c r="AR68" s="125">
        <v>145.52500000000001</v>
      </c>
      <c r="AS68" s="125">
        <v>164.22</v>
      </c>
      <c r="AT68" s="125">
        <v>187.245</v>
      </c>
      <c r="AU68" s="125">
        <v>215.17</v>
      </c>
      <c r="AV68" s="126">
        <v>166.10494505494501</v>
      </c>
    </row>
    <row r="69" spans="1:48">
      <c r="C69">
        <v>2023</v>
      </c>
      <c r="D69" s="102">
        <v>108.68844302534499</v>
      </c>
      <c r="E69" s="103">
        <v>7.7143891208791207</v>
      </c>
      <c r="F69" s="103">
        <v>24268.844198131868</v>
      </c>
      <c r="G69" s="103">
        <v>3461.286487252748</v>
      </c>
      <c r="H69" s="103">
        <v>8023.2391501098909</v>
      </c>
      <c r="I69" s="103">
        <v>218.39989571428569</v>
      </c>
      <c r="J69" s="103">
        <v>0.39338494505494498</v>
      </c>
      <c r="K69" s="103">
        <v>4302.8123742857151</v>
      </c>
      <c r="L69" s="103">
        <v>964.19035230769225</v>
      </c>
      <c r="M69" s="103">
        <v>258.04000901098902</v>
      </c>
      <c r="N69" s="104">
        <f t="shared" ref="N69:N81" si="6">SUM(D69:M69)</f>
        <v>41613.608683904466</v>
      </c>
      <c r="O69" s="100"/>
      <c r="P69" s="78">
        <v>0.88775313494545627</v>
      </c>
      <c r="Q69" s="81">
        <v>0.86782781474063242</v>
      </c>
      <c r="S69" s="88">
        <v>62.036782548712885</v>
      </c>
      <c r="T69" s="75">
        <v>16</v>
      </c>
      <c r="U69" s="75">
        <v>5153.2999999999993</v>
      </c>
      <c r="V69" s="75">
        <v>1178</v>
      </c>
      <c r="W69" s="75">
        <v>1019</v>
      </c>
      <c r="X69" s="75">
        <v>485</v>
      </c>
      <c r="Y69" s="75">
        <v>155</v>
      </c>
      <c r="Z69" s="75">
        <v>1223</v>
      </c>
      <c r="AA69" s="75">
        <v>221</v>
      </c>
      <c r="AB69" s="75">
        <v>40</v>
      </c>
      <c r="AC69" s="89">
        <v>9490.2999999999993</v>
      </c>
      <c r="AD69" s="1"/>
      <c r="AF69" s="185">
        <v>0.77984523834384611</v>
      </c>
      <c r="AG69" s="186">
        <v>0.18860752914010859</v>
      </c>
      <c r="AH69" s="186">
        <v>2.9857917329670342E-4</v>
      </c>
      <c r="AI69" s="186">
        <v>1.7260604060177469</v>
      </c>
      <c r="AJ69" s="186">
        <v>0.30766575006769231</v>
      </c>
      <c r="AK69" s="186">
        <v>4.6214965613868141E-2</v>
      </c>
      <c r="AL69" s="187">
        <v>3.0486924683565588</v>
      </c>
      <c r="AM69" s="9"/>
      <c r="AN69" s="121">
        <f t="shared" ref="AN69:AN81" si="7">AL69/N69*1000000</f>
        <v>73.2619103407811</v>
      </c>
      <c r="AO69" s="30"/>
      <c r="AQ69" s="82">
        <v>83.34</v>
      </c>
      <c r="AR69" s="83">
        <v>107.755</v>
      </c>
      <c r="AS69" s="83">
        <v>126.44</v>
      </c>
      <c r="AT69" s="83">
        <v>145.28</v>
      </c>
      <c r="AU69" s="83">
        <v>174.25</v>
      </c>
      <c r="AV69" s="101">
        <v>127.5521978021978</v>
      </c>
    </row>
    <row r="70" spans="1:48">
      <c r="C70">
        <v>2024</v>
      </c>
      <c r="D70" s="102">
        <v>173.22481004148099</v>
      </c>
      <c r="E70" s="103">
        <v>53.76861538461538</v>
      </c>
      <c r="F70" s="103">
        <v>24323.477837912091</v>
      </c>
      <c r="G70" s="103">
        <v>3861.9222687912079</v>
      </c>
      <c r="H70" s="103">
        <v>8424.9679408791199</v>
      </c>
      <c r="I70" s="103">
        <v>394.46777615384622</v>
      </c>
      <c r="J70" s="103">
        <v>3.244773406593406</v>
      </c>
      <c r="K70" s="103">
        <v>3752.917767912088</v>
      </c>
      <c r="L70" s="103">
        <v>966.31443000000013</v>
      </c>
      <c r="M70" s="103">
        <v>258.57265999999998</v>
      </c>
      <c r="N70" s="104">
        <f t="shared" si="6"/>
        <v>42212.878880481039</v>
      </c>
      <c r="O70" s="100"/>
      <c r="P70" s="78">
        <v>0.89830567158544083</v>
      </c>
      <c r="Q70" s="81">
        <v>0.87828290073703208</v>
      </c>
      <c r="S70" s="88">
        <v>98.872608471164938</v>
      </c>
      <c r="T70" s="75">
        <v>55.4</v>
      </c>
      <c r="U70" s="75">
        <v>5153.2999999999993</v>
      </c>
      <c r="V70" s="75">
        <v>1254</v>
      </c>
      <c r="W70" s="75">
        <v>1179</v>
      </c>
      <c r="X70" s="75">
        <v>485</v>
      </c>
      <c r="Y70" s="75">
        <v>155</v>
      </c>
      <c r="Z70" s="75">
        <v>843</v>
      </c>
      <c r="AA70" s="75">
        <v>221</v>
      </c>
      <c r="AB70" s="75">
        <v>40</v>
      </c>
      <c r="AC70" s="89">
        <v>9385.6999999999989</v>
      </c>
      <c r="AD70" s="1"/>
      <c r="AF70" s="185">
        <v>0.807647953102967</v>
      </c>
      <c r="AG70" s="186">
        <v>0.34065763787314768</v>
      </c>
      <c r="AH70" s="186">
        <v>2.4627830156043959E-3</v>
      </c>
      <c r="AI70" s="186">
        <v>1.5787566593034339</v>
      </c>
      <c r="AJ70" s="186">
        <v>0.30824771922299998</v>
      </c>
      <c r="AK70" s="186">
        <v>4.6310363405999998E-2</v>
      </c>
      <c r="AL70" s="187">
        <v>3.0840831159241531</v>
      </c>
      <c r="AM70" s="9"/>
      <c r="AN70" s="121">
        <f t="shared" si="7"/>
        <v>73.060241275091357</v>
      </c>
      <c r="AO70" s="30"/>
      <c r="AQ70" s="82">
        <v>80.12</v>
      </c>
      <c r="AR70" s="83">
        <v>107.26</v>
      </c>
      <c r="AS70" s="83">
        <v>129.43</v>
      </c>
      <c r="AT70" s="83">
        <v>150.66499999999999</v>
      </c>
      <c r="AU70" s="83">
        <v>199.58500000000001</v>
      </c>
      <c r="AV70" s="101">
        <v>132.16043956043961</v>
      </c>
    </row>
    <row r="71" spans="1:48">
      <c r="C71">
        <v>2025</v>
      </c>
      <c r="D71" s="102">
        <v>243.96172303048002</v>
      </c>
      <c r="E71" s="103">
        <v>93.879181758241742</v>
      </c>
      <c r="F71" s="103">
        <v>24249.00233956044</v>
      </c>
      <c r="G71" s="103">
        <v>4352.329342637363</v>
      </c>
      <c r="H71" s="103">
        <v>9337.032967472529</v>
      </c>
      <c r="I71" s="103">
        <v>175.36647153846161</v>
      </c>
      <c r="J71" s="103">
        <v>1.8092448351648349</v>
      </c>
      <c r="K71" s="103">
        <v>3075.7322348351649</v>
      </c>
      <c r="L71" s="103">
        <v>963.81987999999978</v>
      </c>
      <c r="M71" s="103">
        <v>257.91339560439559</v>
      </c>
      <c r="N71" s="104">
        <f t="shared" si="6"/>
        <v>42750.846781272245</v>
      </c>
      <c r="O71" s="100"/>
      <c r="P71" s="78">
        <v>0.92120876850992217</v>
      </c>
      <c r="Q71" s="81">
        <v>0.90079894526660464</v>
      </c>
      <c r="S71" s="88">
        <v>139.2475588073516</v>
      </c>
      <c r="T71" s="75">
        <v>55.4</v>
      </c>
      <c r="U71" s="75">
        <v>5153.2999999999993</v>
      </c>
      <c r="V71" s="75">
        <v>1254</v>
      </c>
      <c r="W71" s="75">
        <v>1179</v>
      </c>
      <c r="X71" s="75">
        <v>485</v>
      </c>
      <c r="Y71" s="75">
        <v>155</v>
      </c>
      <c r="Z71" s="75">
        <v>843</v>
      </c>
      <c r="AA71" s="75">
        <v>221</v>
      </c>
      <c r="AB71" s="75">
        <v>40</v>
      </c>
      <c r="AC71" s="89">
        <v>9385.6999999999989</v>
      </c>
      <c r="AD71" s="1"/>
      <c r="AF71" s="185">
        <v>0.82209814057208797</v>
      </c>
      <c r="AG71" s="186">
        <v>0.15144438042295691</v>
      </c>
      <c r="AH71" s="186">
        <v>1.37321682989011E-3</v>
      </c>
      <c r="AI71" s="186">
        <v>1.2746114702990821</v>
      </c>
      <c r="AJ71" s="186">
        <v>0.30758437954200002</v>
      </c>
      <c r="AK71" s="186">
        <v>4.619228915274725E-2</v>
      </c>
      <c r="AL71" s="187">
        <v>2.6033038768187651</v>
      </c>
      <c r="AM71" s="9"/>
      <c r="AN71" s="121">
        <f t="shared" si="7"/>
        <v>60.894790929829909</v>
      </c>
      <c r="AO71" s="30"/>
      <c r="AQ71" s="82">
        <v>61.12</v>
      </c>
      <c r="AR71" s="83">
        <v>86.974999999999994</v>
      </c>
      <c r="AS71" s="83">
        <v>107.87</v>
      </c>
      <c r="AT71" s="83">
        <v>131.565</v>
      </c>
      <c r="AU71" s="83">
        <v>171.61</v>
      </c>
      <c r="AV71" s="101">
        <v>110.55505494505491</v>
      </c>
    </row>
    <row r="72" spans="1:48">
      <c r="C72">
        <v>2026</v>
      </c>
      <c r="D72" s="102">
        <v>321.72573166303999</v>
      </c>
      <c r="E72" s="103">
        <v>158.59273109890111</v>
      </c>
      <c r="F72" s="103">
        <v>24196.59503</v>
      </c>
      <c r="G72" s="103">
        <v>4638.1323486813189</v>
      </c>
      <c r="H72" s="103">
        <v>9338.6791494505505</v>
      </c>
      <c r="I72" s="103">
        <v>260.10157934065933</v>
      </c>
      <c r="J72" s="103">
        <v>3.7603236263736268</v>
      </c>
      <c r="K72" s="103">
        <v>3363.0389240659342</v>
      </c>
      <c r="L72" s="103">
        <v>964.23824000000002</v>
      </c>
      <c r="M72" s="103">
        <v>258.03295000000003</v>
      </c>
      <c r="N72" s="104">
        <f t="shared" si="6"/>
        <v>43502.897007926782</v>
      </c>
      <c r="O72" s="100"/>
      <c r="P72" s="78">
        <v>0.9135606314851823</v>
      </c>
      <c r="Q72" s="81">
        <v>0.89367729194606926</v>
      </c>
      <c r="S72" s="88">
        <v>183.6334084834703</v>
      </c>
      <c r="T72" s="75">
        <v>133.4</v>
      </c>
      <c r="U72" s="75">
        <v>5153.2999999999993</v>
      </c>
      <c r="V72" s="75">
        <v>1426.5</v>
      </c>
      <c r="W72" s="75">
        <v>1179</v>
      </c>
      <c r="X72" s="75">
        <v>485</v>
      </c>
      <c r="Y72" s="75">
        <v>155</v>
      </c>
      <c r="Z72" s="75">
        <v>843</v>
      </c>
      <c r="AA72" s="75">
        <v>221</v>
      </c>
      <c r="AB72" s="75">
        <v>40</v>
      </c>
      <c r="AC72" s="89">
        <v>9636.1999999999989</v>
      </c>
      <c r="AD72" s="1"/>
      <c r="AF72" s="185">
        <v>0.82233980095560433</v>
      </c>
      <c r="AG72" s="186">
        <v>0.22462060269964129</v>
      </c>
      <c r="AH72" s="186">
        <v>2.8540856324175828E-3</v>
      </c>
      <c r="AI72" s="186">
        <v>1.410994274170049</v>
      </c>
      <c r="AJ72" s="186">
        <v>0.30782496921000002</v>
      </c>
      <c r="AK72" s="186">
        <v>4.6213701344999997E-2</v>
      </c>
      <c r="AL72" s="187">
        <v>2.8148474340127119</v>
      </c>
      <c r="AM72" s="9"/>
      <c r="AN72" s="121">
        <f t="shared" si="7"/>
        <v>64.70482720954908</v>
      </c>
      <c r="AO72" s="30"/>
      <c r="AQ72" s="82">
        <v>76.27</v>
      </c>
      <c r="AR72" s="83">
        <v>103.45</v>
      </c>
      <c r="AS72" s="83">
        <v>123.33</v>
      </c>
      <c r="AT72" s="83">
        <v>146.25</v>
      </c>
      <c r="AU72" s="83">
        <v>194.31</v>
      </c>
      <c r="AV72" s="101">
        <v>127.9920879120879</v>
      </c>
    </row>
    <row r="73" spans="1:48">
      <c r="C73">
        <v>2027</v>
      </c>
      <c r="D73" s="102">
        <v>405.98522580538497</v>
      </c>
      <c r="E73" s="103">
        <v>282.19601780219779</v>
      </c>
      <c r="F73" s="103">
        <v>24321.285032417589</v>
      </c>
      <c r="G73" s="103">
        <v>5448.160214175824</v>
      </c>
      <c r="H73" s="103">
        <v>9429.0806993406586</v>
      </c>
      <c r="I73" s="103">
        <v>0</v>
      </c>
      <c r="J73" s="103">
        <v>12.939799780219779</v>
      </c>
      <c r="K73" s="103">
        <v>3096.3090316483522</v>
      </c>
      <c r="L73" s="103">
        <v>964.21644000000003</v>
      </c>
      <c r="M73" s="103">
        <v>257.99644000000001</v>
      </c>
      <c r="N73" s="104">
        <f t="shared" si="6"/>
        <v>44218.168900970224</v>
      </c>
      <c r="O73" s="100"/>
      <c r="P73" s="78">
        <v>0.92699575103297416</v>
      </c>
      <c r="Q73" s="81">
        <v>0.90702437245241363</v>
      </c>
      <c r="S73" s="88">
        <v>231.72672705786812</v>
      </c>
      <c r="T73" s="75">
        <v>168.4</v>
      </c>
      <c r="U73" s="75">
        <v>5153.2999999999993</v>
      </c>
      <c r="V73" s="75">
        <v>1556.5</v>
      </c>
      <c r="W73" s="75">
        <v>1259</v>
      </c>
      <c r="X73" s="75">
        <v>0</v>
      </c>
      <c r="Y73" s="75">
        <v>155</v>
      </c>
      <c r="Z73" s="75">
        <v>843</v>
      </c>
      <c r="AA73" s="75">
        <v>221</v>
      </c>
      <c r="AB73" s="75">
        <v>40</v>
      </c>
      <c r="AC73" s="89">
        <v>9396.1999999999989</v>
      </c>
      <c r="AD73" s="1"/>
      <c r="AF73" s="185">
        <v>0.82646447567307701</v>
      </c>
      <c r="AG73" s="186">
        <v>0</v>
      </c>
      <c r="AH73" s="186">
        <v>9.8213080331868152E-3</v>
      </c>
      <c r="AI73" s="186">
        <v>1.311597718746808</v>
      </c>
      <c r="AJ73" s="186">
        <v>0.30775624255799999</v>
      </c>
      <c r="AK73" s="186">
        <v>4.6207162404000003E-2</v>
      </c>
      <c r="AL73" s="187">
        <v>2.501846907415072</v>
      </c>
      <c r="AM73" s="9"/>
      <c r="AN73" s="121">
        <f t="shared" si="7"/>
        <v>56.579613529862321</v>
      </c>
      <c r="AO73" s="30"/>
      <c r="AQ73" s="82">
        <v>79.680000000000007</v>
      </c>
      <c r="AR73" s="83">
        <v>109.05500000000001</v>
      </c>
      <c r="AS73" s="83">
        <v>130.94999999999999</v>
      </c>
      <c r="AT73" s="83">
        <v>167.91499999999999</v>
      </c>
      <c r="AU73" s="83">
        <v>255.11500000000001</v>
      </c>
      <c r="AV73" s="101">
        <v>144.0457142857143</v>
      </c>
    </row>
    <row r="74" spans="1:48">
      <c r="C74">
        <v>2028</v>
      </c>
      <c r="D74" s="102">
        <v>495.48531503365297</v>
      </c>
      <c r="E74" s="103">
        <v>336.93484461538458</v>
      </c>
      <c r="F74" s="103">
        <v>24128.8954045055</v>
      </c>
      <c r="G74" s="103">
        <v>6789.1462510989013</v>
      </c>
      <c r="H74" s="103">
        <v>9935.7726441758241</v>
      </c>
      <c r="I74" s="103">
        <v>0</v>
      </c>
      <c r="J74" s="103">
        <v>7.4684173626373616</v>
      </c>
      <c r="K74" s="103">
        <v>2274.719774395604</v>
      </c>
      <c r="L74" s="103">
        <v>967.03574000000003</v>
      </c>
      <c r="M74" s="103">
        <v>258.81430999999998</v>
      </c>
      <c r="N74" s="104">
        <f t="shared" si="6"/>
        <v>45194.27270118751</v>
      </c>
      <c r="O74" s="100"/>
      <c r="P74" s="78">
        <v>0.94750324382014361</v>
      </c>
      <c r="Q74" s="81">
        <v>0.92730845461895595</v>
      </c>
      <c r="S74" s="88">
        <v>282.81125287308959</v>
      </c>
      <c r="T74" s="75">
        <v>204.4</v>
      </c>
      <c r="U74" s="75">
        <v>5153.2999999999993</v>
      </c>
      <c r="V74" s="75">
        <v>1936.5</v>
      </c>
      <c r="W74" s="75">
        <v>1259</v>
      </c>
      <c r="X74" s="75">
        <v>0</v>
      </c>
      <c r="Y74" s="75">
        <v>155</v>
      </c>
      <c r="Z74" s="75">
        <v>843</v>
      </c>
      <c r="AA74" s="75">
        <v>221</v>
      </c>
      <c r="AB74" s="75">
        <v>40</v>
      </c>
      <c r="AC74" s="89">
        <v>9812.1999999999989</v>
      </c>
      <c r="AD74" s="1"/>
      <c r="AF74" s="185">
        <v>0.85138827372692305</v>
      </c>
      <c r="AG74" s="186">
        <v>0</v>
      </c>
      <c r="AH74" s="186">
        <v>5.6685287782417583E-3</v>
      </c>
      <c r="AI74" s="186">
        <v>0.9525968434655494</v>
      </c>
      <c r="AJ74" s="186">
        <v>0.30857151385499998</v>
      </c>
      <c r="AK74" s="186">
        <v>4.6353642920999999E-2</v>
      </c>
      <c r="AL74" s="187">
        <v>2.1645788027467141</v>
      </c>
      <c r="AM74" s="9"/>
      <c r="AN74" s="121">
        <f t="shared" si="7"/>
        <v>47.894980345371025</v>
      </c>
      <c r="AO74" s="30"/>
      <c r="AQ74" s="82">
        <v>63.3</v>
      </c>
      <c r="AR74" s="83">
        <v>90.794999999999987</v>
      </c>
      <c r="AS74" s="83">
        <v>110</v>
      </c>
      <c r="AT74" s="83">
        <v>136.39500000000001</v>
      </c>
      <c r="AU74" s="83">
        <v>197.4</v>
      </c>
      <c r="AV74" s="101">
        <v>117.9254945054945</v>
      </c>
    </row>
    <row r="75" spans="1:48">
      <c r="C75">
        <v>2029</v>
      </c>
      <c r="D75" s="102">
        <v>587.30583293534607</v>
      </c>
      <c r="E75" s="103">
        <v>799.64433780219781</v>
      </c>
      <c r="F75" s="103">
        <v>23997.28622417583</v>
      </c>
      <c r="G75" s="103">
        <v>7240.9640867032967</v>
      </c>
      <c r="H75" s="103">
        <v>9891.7269894505498</v>
      </c>
      <c r="I75" s="103">
        <v>0</v>
      </c>
      <c r="J75" s="103">
        <v>8.627047912087912</v>
      </c>
      <c r="K75" s="103">
        <v>2148.3763726373631</v>
      </c>
      <c r="L75" s="103">
        <v>964.06213999999989</v>
      </c>
      <c r="M75" s="103">
        <v>257.93310000000002</v>
      </c>
      <c r="N75" s="104">
        <f t="shared" si="6"/>
        <v>45895.926131616674</v>
      </c>
      <c r="O75" s="100"/>
      <c r="P75" s="78">
        <v>0.95107351906211068</v>
      </c>
      <c r="Q75" s="81">
        <v>0.9311154138004003</v>
      </c>
      <c r="S75" s="88">
        <v>335.22022427816557</v>
      </c>
      <c r="T75" s="75">
        <v>460.4</v>
      </c>
      <c r="U75" s="75">
        <v>5153.2999999999993</v>
      </c>
      <c r="V75" s="75">
        <v>2036.5</v>
      </c>
      <c r="W75" s="75">
        <v>1259</v>
      </c>
      <c r="X75" s="75">
        <v>0</v>
      </c>
      <c r="Y75" s="75">
        <v>155</v>
      </c>
      <c r="Z75" s="75">
        <v>843</v>
      </c>
      <c r="AA75" s="75">
        <v>221</v>
      </c>
      <c r="AB75" s="75">
        <v>40</v>
      </c>
      <c r="AC75" s="89">
        <v>10168.200000000001</v>
      </c>
      <c r="AD75" s="1"/>
      <c r="AF75" s="185">
        <v>0.84596877987780228</v>
      </c>
      <c r="AG75" s="186">
        <v>0</v>
      </c>
      <c r="AH75" s="186">
        <v>6.5479293652747272E-3</v>
      </c>
      <c r="AI75" s="186">
        <v>0.89944598015950539</v>
      </c>
      <c r="AJ75" s="186">
        <v>0.30761612927100002</v>
      </c>
      <c r="AK75" s="186">
        <v>4.6195818210000003E-2</v>
      </c>
      <c r="AL75" s="187">
        <v>2.105774636883583</v>
      </c>
      <c r="AM75" s="9"/>
      <c r="AN75" s="121">
        <f t="shared" si="7"/>
        <v>45.881515297127038</v>
      </c>
      <c r="AO75" s="30"/>
      <c r="AQ75" s="82">
        <v>64.36</v>
      </c>
      <c r="AR75" s="83">
        <v>95.564999999999998</v>
      </c>
      <c r="AS75" s="83">
        <v>115.12</v>
      </c>
      <c r="AT75" s="83">
        <v>139.47999999999999</v>
      </c>
      <c r="AU75" s="83">
        <v>203.505</v>
      </c>
      <c r="AV75" s="101">
        <v>121.4367032967033</v>
      </c>
    </row>
    <row r="76" spans="1:48">
      <c r="C76">
        <v>2030</v>
      </c>
      <c r="D76" s="102">
        <v>683.06228426687301</v>
      </c>
      <c r="E76" s="103">
        <v>824.92566967032963</v>
      </c>
      <c r="F76" s="103">
        <v>24018.654749340662</v>
      </c>
      <c r="G76" s="103">
        <v>8055.7367889010984</v>
      </c>
      <c r="H76" s="103">
        <v>9881.7008829670322</v>
      </c>
      <c r="I76" s="103">
        <v>0</v>
      </c>
      <c r="J76" s="103">
        <v>8.9857468131868128</v>
      </c>
      <c r="K76" s="103">
        <v>2093.7939853846151</v>
      </c>
      <c r="L76" s="103">
        <v>963.57681000000002</v>
      </c>
      <c r="M76" s="103">
        <v>257.86599142857142</v>
      </c>
      <c r="N76" s="104">
        <f t="shared" si="6"/>
        <v>46788.30290877237</v>
      </c>
      <c r="O76" s="100"/>
      <c r="P76" s="78">
        <v>0.95315058363629235</v>
      </c>
      <c r="Q76" s="81">
        <v>0.93349223427394945</v>
      </c>
      <c r="S76" s="88">
        <v>389.87573302903706</v>
      </c>
      <c r="T76" s="75">
        <v>510.4</v>
      </c>
      <c r="U76" s="75">
        <v>5153.2999999999993</v>
      </c>
      <c r="V76" s="75">
        <v>2456.5</v>
      </c>
      <c r="W76" s="75">
        <v>1259</v>
      </c>
      <c r="X76" s="75">
        <v>0</v>
      </c>
      <c r="Y76" s="75">
        <v>155</v>
      </c>
      <c r="Z76" s="75">
        <v>843</v>
      </c>
      <c r="AA76" s="75">
        <v>221</v>
      </c>
      <c r="AB76" s="75">
        <v>40</v>
      </c>
      <c r="AC76" s="89">
        <v>10638.2</v>
      </c>
      <c r="AD76" s="1"/>
      <c r="AF76" s="185">
        <v>0.84617647978087907</v>
      </c>
      <c r="AG76" s="186">
        <v>0</v>
      </c>
      <c r="AH76" s="186">
        <v>6.8201818312087926E-3</v>
      </c>
      <c r="AI76" s="186">
        <v>0.87734545666852748</v>
      </c>
      <c r="AJ76" s="186">
        <v>0.30736095648299999</v>
      </c>
      <c r="AK76" s="186">
        <v>4.6183799064857152E-2</v>
      </c>
      <c r="AL76" s="187">
        <v>2.0838868738284719</v>
      </c>
      <c r="AM76" s="9"/>
      <c r="AN76" s="121">
        <f t="shared" si="7"/>
        <v>44.53862919310464</v>
      </c>
      <c r="AO76" s="30"/>
      <c r="AQ76" s="82">
        <v>65.650000000000006</v>
      </c>
      <c r="AR76" s="83">
        <v>96.84</v>
      </c>
      <c r="AS76" s="83">
        <v>116.35</v>
      </c>
      <c r="AT76" s="83">
        <v>144.16</v>
      </c>
      <c r="AU76" s="83">
        <v>208.56</v>
      </c>
      <c r="AV76" s="101">
        <v>124.5568131868132</v>
      </c>
    </row>
    <row r="77" spans="1:48">
      <c r="C77">
        <v>2031</v>
      </c>
      <c r="D77" s="102">
        <v>786.93303169621004</v>
      </c>
      <c r="E77" s="103">
        <v>867.16249417582424</v>
      </c>
      <c r="F77" s="103">
        <v>23959.39698813187</v>
      </c>
      <c r="G77" s="103">
        <v>9060.7600871428567</v>
      </c>
      <c r="H77" s="103">
        <v>9884.2957243956043</v>
      </c>
      <c r="I77" s="103">
        <v>0</v>
      </c>
      <c r="J77" s="103">
        <v>10.05949681318681</v>
      </c>
      <c r="K77" s="103">
        <v>2027.341363296704</v>
      </c>
      <c r="L77" s="103">
        <v>963.81986999999992</v>
      </c>
      <c r="M77" s="103">
        <v>257.91356000000002</v>
      </c>
      <c r="N77" s="104">
        <f t="shared" si="6"/>
        <v>47817.682615652258</v>
      </c>
      <c r="O77" s="100"/>
      <c r="P77" s="78">
        <v>0.95552402057135322</v>
      </c>
      <c r="Q77" s="81">
        <v>0.93618598987557466</v>
      </c>
      <c r="S77" s="88">
        <v>449.16268932432075</v>
      </c>
      <c r="T77" s="75">
        <v>510.4</v>
      </c>
      <c r="U77" s="75">
        <v>5153.2999999999993</v>
      </c>
      <c r="V77" s="75">
        <v>2556.5</v>
      </c>
      <c r="W77" s="75">
        <v>1259</v>
      </c>
      <c r="X77" s="75">
        <v>0</v>
      </c>
      <c r="Y77" s="75">
        <v>155</v>
      </c>
      <c r="Z77" s="75">
        <v>843</v>
      </c>
      <c r="AA77" s="75">
        <v>221</v>
      </c>
      <c r="AB77" s="75">
        <v>40</v>
      </c>
      <c r="AC77" s="89">
        <v>10738.2</v>
      </c>
      <c r="AD77" s="1"/>
      <c r="AF77" s="185">
        <v>0.84447215387263741</v>
      </c>
      <c r="AG77" s="186">
        <v>0</v>
      </c>
      <c r="AH77" s="186">
        <v>7.6351580812087918E-3</v>
      </c>
      <c r="AI77" s="186">
        <v>0.84973702988709887</v>
      </c>
      <c r="AJ77" s="186">
        <v>0.30758437334100008</v>
      </c>
      <c r="AK77" s="186">
        <v>4.6192318595999989E-2</v>
      </c>
      <c r="AL77" s="187">
        <v>2.0556210337779448</v>
      </c>
      <c r="AM77" s="9"/>
      <c r="AN77" s="121">
        <f t="shared" si="7"/>
        <v>42.98872135441114</v>
      </c>
      <c r="AO77" s="30"/>
      <c r="AQ77" s="82">
        <v>66.260000000000005</v>
      </c>
      <c r="AR77" s="83">
        <v>97.97</v>
      </c>
      <c r="AS77" s="83">
        <v>117.52</v>
      </c>
      <c r="AT77" s="83">
        <v>145.16</v>
      </c>
      <c r="AU77" s="83">
        <v>211.26</v>
      </c>
      <c r="AV77" s="101">
        <v>125.0196703296703</v>
      </c>
    </row>
    <row r="78" spans="1:48">
      <c r="C78">
        <v>2032</v>
      </c>
      <c r="D78" s="102">
        <v>893.94746145643705</v>
      </c>
      <c r="E78" s="103">
        <v>1405.2036907692309</v>
      </c>
      <c r="F78" s="103">
        <v>23955.26117912088</v>
      </c>
      <c r="G78" s="103">
        <v>9528.2900459340653</v>
      </c>
      <c r="H78" s="103">
        <v>9888.1815175824158</v>
      </c>
      <c r="I78" s="103">
        <v>0</v>
      </c>
      <c r="J78" s="103">
        <v>11.05702989010989</v>
      </c>
      <c r="K78" s="103">
        <v>2050.7743448351648</v>
      </c>
      <c r="L78" s="103">
        <v>966.94015000000002</v>
      </c>
      <c r="M78" s="103">
        <v>258.72636999999997</v>
      </c>
      <c r="N78" s="104">
        <f t="shared" si="6"/>
        <v>48958.381789588297</v>
      </c>
      <c r="O78" s="100"/>
      <c r="P78" s="78">
        <v>0.95598023878059168</v>
      </c>
      <c r="Q78" s="81">
        <v>0.9369851831803927</v>
      </c>
      <c r="S78" s="88">
        <v>510.24398484956458</v>
      </c>
      <c r="T78" s="75">
        <v>860.4</v>
      </c>
      <c r="U78" s="75">
        <v>5153.2999999999993</v>
      </c>
      <c r="V78" s="75">
        <v>2656.5</v>
      </c>
      <c r="W78" s="75">
        <v>1259</v>
      </c>
      <c r="X78" s="75">
        <v>0</v>
      </c>
      <c r="Y78" s="75">
        <v>155</v>
      </c>
      <c r="Z78" s="75">
        <v>843</v>
      </c>
      <c r="AA78" s="75">
        <v>221</v>
      </c>
      <c r="AB78" s="75">
        <v>40</v>
      </c>
      <c r="AC78" s="89">
        <v>11188.2</v>
      </c>
      <c r="AD78" s="1"/>
      <c r="AF78" s="185">
        <v>0.84462992973747264</v>
      </c>
      <c r="AG78" s="186">
        <v>0</v>
      </c>
      <c r="AH78" s="186">
        <v>8.3922856865934082E-3</v>
      </c>
      <c r="AI78" s="186">
        <v>0.86077383689766485</v>
      </c>
      <c r="AJ78" s="186">
        <v>0.30868103015800002</v>
      </c>
      <c r="AK78" s="186">
        <v>4.6337892867000012E-2</v>
      </c>
      <c r="AL78" s="187">
        <v>2.0688149753467311</v>
      </c>
      <c r="AM78" s="9"/>
      <c r="AN78" s="121">
        <f t="shared" si="7"/>
        <v>42.256604481700705</v>
      </c>
      <c r="AO78" s="30"/>
      <c r="AQ78" s="82">
        <v>68.004999999999995</v>
      </c>
      <c r="AR78" s="83">
        <v>100.55500000000001</v>
      </c>
      <c r="AS78" s="83">
        <v>121.63</v>
      </c>
      <c r="AT78" s="83">
        <v>149.315</v>
      </c>
      <c r="AU78" s="83">
        <v>223.755</v>
      </c>
      <c r="AV78" s="101">
        <v>129.71989010989009</v>
      </c>
    </row>
    <row r="79" spans="1:48">
      <c r="C79">
        <v>2033</v>
      </c>
      <c r="D79" s="102">
        <v>995.00379707839591</v>
      </c>
      <c r="E79" s="103">
        <v>2171.3561286813192</v>
      </c>
      <c r="F79" s="103">
        <v>23833.195643626379</v>
      </c>
      <c r="G79" s="103">
        <v>9637.208870109891</v>
      </c>
      <c r="H79" s="103">
        <v>9862.933633626375</v>
      </c>
      <c r="I79" s="103">
        <v>0</v>
      </c>
      <c r="J79" s="103">
        <v>10.495315934065941</v>
      </c>
      <c r="K79" s="103">
        <v>2188.5979909890111</v>
      </c>
      <c r="L79" s="103">
        <v>964.29181000000005</v>
      </c>
      <c r="M79" s="103">
        <v>258.041</v>
      </c>
      <c r="N79" s="104">
        <f t="shared" si="6"/>
        <v>49921.124190045433</v>
      </c>
      <c r="O79" s="100"/>
      <c r="P79" s="78">
        <v>0.95390107539996949</v>
      </c>
      <c r="Q79" s="81">
        <v>0.93534363461653502</v>
      </c>
      <c r="S79" s="86">
        <v>567.92454171141321</v>
      </c>
      <c r="T79" s="79">
        <v>1510.4</v>
      </c>
      <c r="U79" s="79">
        <v>5153.2999999999993</v>
      </c>
      <c r="V79" s="79">
        <v>2745.8</v>
      </c>
      <c r="W79" s="79">
        <v>1259</v>
      </c>
      <c r="X79" s="79">
        <v>0</v>
      </c>
      <c r="Y79" s="79">
        <v>155</v>
      </c>
      <c r="Z79" s="79">
        <v>843</v>
      </c>
      <c r="AA79" s="79">
        <v>221</v>
      </c>
      <c r="AB79" s="79">
        <v>40</v>
      </c>
      <c r="AC79" s="89">
        <v>11927.5</v>
      </c>
      <c r="AD79" s="1"/>
      <c r="AF79" s="185">
        <v>0.84318111246197813</v>
      </c>
      <c r="AG79" s="186">
        <v>0</v>
      </c>
      <c r="AH79" s="186">
        <v>7.9659447939560458E-3</v>
      </c>
      <c r="AI79" s="186">
        <v>0.92056501635512622</v>
      </c>
      <c r="AJ79" s="186">
        <v>0.30773722133300002</v>
      </c>
      <c r="AK79" s="186">
        <v>4.6215143100000002E-2</v>
      </c>
      <c r="AL79" s="187">
        <v>2.125664438044061</v>
      </c>
      <c r="AM79" s="9"/>
      <c r="AN79" s="121">
        <f t="shared" si="7"/>
        <v>42.580460126495531</v>
      </c>
      <c r="AO79" s="30"/>
      <c r="AQ79" s="115">
        <v>71.484999999999999</v>
      </c>
      <c r="AR79" s="116">
        <v>105.15</v>
      </c>
      <c r="AS79" s="116">
        <v>127.61</v>
      </c>
      <c r="AT79" s="116">
        <v>157.85499999999999</v>
      </c>
      <c r="AU79" s="116">
        <v>238.96</v>
      </c>
      <c r="AV79" s="101">
        <v>136.03901098901099</v>
      </c>
    </row>
    <row r="80" spans="1:48">
      <c r="C80">
        <v>2034</v>
      </c>
      <c r="D80" s="102">
        <v>1102.2438260526301</v>
      </c>
      <c r="E80" s="103">
        <v>2877.0176621978021</v>
      </c>
      <c r="F80" s="103">
        <v>23768.957392087919</v>
      </c>
      <c r="G80" s="103">
        <v>9951.1834095604409</v>
      </c>
      <c r="H80" s="103">
        <v>9849.649248791211</v>
      </c>
      <c r="I80" s="103">
        <v>0</v>
      </c>
      <c r="J80" s="103">
        <v>12.757743736263739</v>
      </c>
      <c r="K80" s="103">
        <v>2241.409876373627</v>
      </c>
      <c r="L80" s="103">
        <v>964.20570000000009</v>
      </c>
      <c r="M80" s="103">
        <v>258.04007000000001</v>
      </c>
      <c r="N80" s="104">
        <f t="shared" si="6"/>
        <v>51025.464928799891</v>
      </c>
      <c r="O80" s="100"/>
      <c r="P80" s="78">
        <v>0.95371411753648905</v>
      </c>
      <c r="Q80" s="81">
        <v>0.93553354032412828</v>
      </c>
      <c r="S80" s="86">
        <v>629.13460391131844</v>
      </c>
      <c r="T80" s="79">
        <v>1760.4</v>
      </c>
      <c r="U80" s="79">
        <v>5153.2999999999993</v>
      </c>
      <c r="V80" s="79">
        <v>2805.8</v>
      </c>
      <c r="W80" s="79">
        <v>1259</v>
      </c>
      <c r="X80" s="79">
        <v>0</v>
      </c>
      <c r="Y80" s="79">
        <v>155</v>
      </c>
      <c r="Z80" s="79">
        <v>843</v>
      </c>
      <c r="AA80" s="79">
        <v>221</v>
      </c>
      <c r="AB80" s="79">
        <v>40</v>
      </c>
      <c r="AC80" s="89">
        <v>12237.5</v>
      </c>
      <c r="AD80" s="1"/>
      <c r="AF80" s="185">
        <v>0.84226463880725266</v>
      </c>
      <c r="AG80" s="186">
        <v>0</v>
      </c>
      <c r="AH80" s="186">
        <v>9.6831274958241766E-3</v>
      </c>
      <c r="AI80" s="186">
        <v>0.94594731842289559</v>
      </c>
      <c r="AJ80" s="186">
        <v>0.30767331648000001</v>
      </c>
      <c r="AK80" s="186">
        <v>4.6214976536999998E-2</v>
      </c>
      <c r="AL80" s="187">
        <v>2.151783377742972</v>
      </c>
      <c r="AM80" s="9"/>
      <c r="AN80" s="121">
        <f t="shared" si="7"/>
        <v>42.170774548463903</v>
      </c>
      <c r="AO80" s="30"/>
      <c r="AQ80" s="115">
        <v>78.180000000000007</v>
      </c>
      <c r="AR80" s="116">
        <v>110.925</v>
      </c>
      <c r="AS80" s="116">
        <v>132.13</v>
      </c>
      <c r="AT80" s="116">
        <v>163.55000000000001</v>
      </c>
      <c r="AU80" s="116">
        <v>242.89</v>
      </c>
      <c r="AV80" s="101">
        <v>140.9</v>
      </c>
    </row>
    <row r="81" spans="3:48" ht="15.75" thickBot="1">
      <c r="C81">
        <v>2035</v>
      </c>
      <c r="D81" s="105">
        <v>1213.8565721466</v>
      </c>
      <c r="E81" s="106">
        <v>3631.0188663736262</v>
      </c>
      <c r="F81" s="106">
        <v>23746.45829692308</v>
      </c>
      <c r="G81" s="106">
        <v>10246.86861164835</v>
      </c>
      <c r="H81" s="106">
        <v>9795.8097662637356</v>
      </c>
      <c r="I81" s="106">
        <v>0</v>
      </c>
      <c r="J81" s="106">
        <v>15.30412802197802</v>
      </c>
      <c r="K81" s="106">
        <v>2267.6656471428569</v>
      </c>
      <c r="L81" s="106">
        <v>963.99961890109887</v>
      </c>
      <c r="M81" s="106">
        <v>257.91253</v>
      </c>
      <c r="N81" s="107">
        <f t="shared" si="6"/>
        <v>52138.894037421327</v>
      </c>
      <c r="O81" s="100"/>
      <c r="P81" s="85">
        <v>0.95406788284171018</v>
      </c>
      <c r="Q81" s="77">
        <v>0.93624021590008621</v>
      </c>
      <c r="S81" s="74">
        <v>692.84050921609582</v>
      </c>
      <c r="T81" s="73">
        <v>2210.4</v>
      </c>
      <c r="U81" s="73">
        <v>5153.2999999999993</v>
      </c>
      <c r="V81" s="73">
        <v>2959.8</v>
      </c>
      <c r="W81" s="73">
        <v>1259</v>
      </c>
      <c r="X81" s="73">
        <v>0</v>
      </c>
      <c r="Y81" s="73">
        <v>155</v>
      </c>
      <c r="Z81" s="73">
        <v>843</v>
      </c>
      <c r="AA81" s="73">
        <v>221</v>
      </c>
      <c r="AB81" s="73">
        <v>40</v>
      </c>
      <c r="AC81" s="72">
        <v>12841.5</v>
      </c>
      <c r="AD81" s="1"/>
      <c r="AF81" s="188">
        <v>0.83842528122703297</v>
      </c>
      <c r="AG81" s="189">
        <v>0</v>
      </c>
      <c r="AH81" s="189">
        <v>1.161583316868132E-2</v>
      </c>
      <c r="AI81" s="189">
        <v>0.95867856133182416</v>
      </c>
      <c r="AJ81" s="189">
        <v>0.30757144209557152</v>
      </c>
      <c r="AK81" s="189">
        <v>4.6192134123000002E-2</v>
      </c>
      <c r="AL81" s="190">
        <v>2.1624832519461101</v>
      </c>
      <c r="AM81" s="9"/>
      <c r="AN81" s="122">
        <f t="shared" si="7"/>
        <v>41.47543387464345</v>
      </c>
      <c r="AO81" s="30"/>
      <c r="AQ81" s="117">
        <v>81.59</v>
      </c>
      <c r="AR81" s="118">
        <v>113.34</v>
      </c>
      <c r="AS81" s="118">
        <v>136.72999999999999</v>
      </c>
      <c r="AT81" s="118">
        <v>170.36</v>
      </c>
      <c r="AU81" s="118">
        <v>252.08</v>
      </c>
      <c r="AV81" s="119">
        <v>146.1818681318681</v>
      </c>
    </row>
    <row r="82" spans="3:48">
      <c r="D82" s="100"/>
      <c r="E82" s="100"/>
      <c r="F82" s="100"/>
      <c r="G82" s="100"/>
      <c r="H82" s="100"/>
      <c r="I82" s="100"/>
      <c r="J82" s="100"/>
      <c r="K82" s="100"/>
      <c r="L82" s="100"/>
      <c r="M82" s="100"/>
      <c r="N82" s="100"/>
      <c r="O82" s="100"/>
      <c r="P82" s="31"/>
      <c r="Q82" s="31"/>
      <c r="S82" s="2"/>
      <c r="T82" s="2"/>
      <c r="U82" s="2"/>
      <c r="V82" s="2"/>
      <c r="W82" s="2"/>
      <c r="X82" s="2"/>
      <c r="Y82" s="2"/>
      <c r="Z82" s="2"/>
      <c r="AA82" s="2"/>
      <c r="AB82" s="2"/>
      <c r="AC82" s="1"/>
      <c r="AD82" s="1"/>
      <c r="AF82" s="4"/>
      <c r="AG82" s="4"/>
      <c r="AH82" s="4"/>
      <c r="AI82" s="4"/>
      <c r="AJ82" s="4"/>
      <c r="AK82" s="4"/>
      <c r="AL82" s="4"/>
      <c r="AM82" s="9"/>
      <c r="AN82" s="30"/>
      <c r="AO82" s="30"/>
      <c r="AQ82" s="130"/>
      <c r="AR82" s="130"/>
      <c r="AS82" s="130"/>
      <c r="AT82" s="130"/>
      <c r="AU82" s="130"/>
      <c r="AV82" s="131"/>
    </row>
    <row r="83" spans="3:48">
      <c r="D83" s="100"/>
      <c r="E83" s="100"/>
      <c r="F83" s="100"/>
      <c r="G83" s="100"/>
      <c r="H83" s="100"/>
      <c r="I83" s="100"/>
      <c r="J83" s="100"/>
      <c r="K83" s="100"/>
      <c r="L83" s="100"/>
      <c r="M83" s="100"/>
      <c r="N83" s="100"/>
      <c r="O83" s="100"/>
      <c r="P83" s="31"/>
      <c r="Q83" s="31"/>
      <c r="S83" s="84"/>
      <c r="T83" s="84"/>
      <c r="U83" s="84"/>
      <c r="V83" s="84"/>
      <c r="W83" s="84"/>
      <c r="X83" s="84"/>
      <c r="Y83" s="84"/>
      <c r="Z83" s="84"/>
      <c r="AA83" s="84"/>
      <c r="AB83" s="84"/>
      <c r="AC83" s="132"/>
      <c r="AD83" s="132"/>
      <c r="AF83" s="114"/>
      <c r="AG83" s="114"/>
      <c r="AH83" s="114"/>
      <c r="AI83" s="114"/>
      <c r="AJ83" s="114"/>
      <c r="AK83" s="114"/>
      <c r="AL83" s="114"/>
      <c r="AM83" s="50"/>
      <c r="AN83" s="30"/>
      <c r="AO83" s="30"/>
      <c r="AP83" s="8"/>
      <c r="AV83" s="8"/>
    </row>
  </sheetData>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52F4C3-EDA7-4081-8E38-8D308649BC62}">
  <sheetPr>
    <tabColor theme="8" tint="0.79998168889431442"/>
  </sheetPr>
  <dimension ref="A1:G30"/>
  <sheetViews>
    <sheetView zoomScale="85" zoomScaleNormal="85" workbookViewId="0"/>
  </sheetViews>
  <sheetFormatPr defaultRowHeight="15"/>
  <cols>
    <col min="1" max="1" width="12.140625" bestFit="1" customWidth="1"/>
    <col min="2" max="2" width="13.42578125" bestFit="1" customWidth="1"/>
    <col min="3" max="3" width="18.140625" bestFit="1" customWidth="1"/>
    <col min="4" max="4" width="13.7109375" bestFit="1" customWidth="1"/>
    <col min="5" max="5" width="14.85546875" bestFit="1" customWidth="1"/>
  </cols>
  <sheetData>
    <row r="1" spans="1:7" ht="18">
      <c r="A1" s="93" t="s">
        <v>149</v>
      </c>
    </row>
    <row r="2" spans="1:7">
      <c r="A2" s="192" t="s">
        <v>150</v>
      </c>
      <c r="B2" s="192" t="s">
        <v>154</v>
      </c>
      <c r="C2" s="192" t="s">
        <v>151</v>
      </c>
      <c r="D2" s="192" t="s">
        <v>152</v>
      </c>
      <c r="E2" s="192" t="s">
        <v>153</v>
      </c>
    </row>
    <row r="3" spans="1:7">
      <c r="A3" s="192">
        <v>2023</v>
      </c>
      <c r="B3" s="7">
        <v>2.4633683564738149</v>
      </c>
      <c r="C3" s="7">
        <v>2.7841740151330212</v>
      </c>
      <c r="D3" s="7">
        <v>2.9482168647532259</v>
      </c>
      <c r="E3" s="7">
        <v>3.0486924683565588</v>
      </c>
      <c r="F3">
        <v>1</v>
      </c>
    </row>
    <row r="4" spans="1:7">
      <c r="A4" s="192">
        <v>2024</v>
      </c>
      <c r="B4" s="7">
        <v>2.354953574466665</v>
      </c>
      <c r="C4" s="7">
        <v>2.4127518892227431</v>
      </c>
      <c r="D4" s="7">
        <v>2.6415903305897839</v>
      </c>
      <c r="E4" s="7">
        <v>3.0840831159241531</v>
      </c>
      <c r="F4">
        <v>1</v>
      </c>
      <c r="G4" t="s">
        <v>155</v>
      </c>
    </row>
    <row r="5" spans="1:7">
      <c r="A5" s="192">
        <v>2025</v>
      </c>
      <c r="B5" s="7">
        <v>2.2468872371512001</v>
      </c>
      <c r="C5" s="7">
        <v>2.4304293264436292</v>
      </c>
      <c r="D5" s="7">
        <v>2.537815035777264</v>
      </c>
      <c r="E5" s="7">
        <v>2.6033038768187651</v>
      </c>
      <c r="F5">
        <v>1</v>
      </c>
    </row>
    <row r="6" spans="1:7">
      <c r="A6" s="192">
        <v>2026</v>
      </c>
      <c r="B6" s="7">
        <v>2.042313234376044</v>
      </c>
      <c r="C6" s="7">
        <v>2.3349990613944871</v>
      </c>
      <c r="D6" s="7">
        <v>2.572305559165216</v>
      </c>
      <c r="E6" s="7">
        <v>2.8148474340127119</v>
      </c>
      <c r="F6">
        <v>0</v>
      </c>
    </row>
    <row r="7" spans="1:7">
      <c r="A7" s="192">
        <v>2027</v>
      </c>
      <c r="B7" s="7">
        <v>1.802938002591115</v>
      </c>
      <c r="C7" s="7">
        <v>1.950184706600061</v>
      </c>
      <c r="D7" s="7">
        <v>2.216615070127006</v>
      </c>
      <c r="E7" s="7">
        <v>2.501846907415072</v>
      </c>
      <c r="F7">
        <v>0</v>
      </c>
    </row>
    <row r="8" spans="1:7">
      <c r="A8" s="192">
        <v>2028</v>
      </c>
      <c r="B8" s="7">
        <v>1.828579151346879</v>
      </c>
      <c r="C8" s="7">
        <v>1.8840831784428791</v>
      </c>
      <c r="D8" s="7">
        <v>2.017717684764972</v>
      </c>
      <c r="E8" s="7">
        <v>2.1645788027467141</v>
      </c>
      <c r="F8">
        <v>0</v>
      </c>
      <c r="G8" t="s">
        <v>156</v>
      </c>
    </row>
    <row r="9" spans="1:7">
      <c r="A9" s="192">
        <v>2029</v>
      </c>
      <c r="B9" s="7">
        <v>1.661994592500984</v>
      </c>
      <c r="C9" s="7">
        <v>1.832543009008412</v>
      </c>
      <c r="D9" s="7">
        <v>2.031836780976549</v>
      </c>
      <c r="E9" s="7">
        <v>2.105774636883583</v>
      </c>
      <c r="F9">
        <v>0</v>
      </c>
    </row>
    <row r="10" spans="1:7">
      <c r="A10" s="192">
        <v>2030</v>
      </c>
      <c r="B10" s="7">
        <v>1.677548178413967</v>
      </c>
      <c r="C10" s="7">
        <v>1.7869917269546871</v>
      </c>
      <c r="D10" s="7">
        <v>1.881368039752511</v>
      </c>
      <c r="E10" s="7">
        <v>2.0838868738284719</v>
      </c>
      <c r="F10">
        <v>0</v>
      </c>
    </row>
    <row r="11" spans="1:7">
      <c r="A11" s="192">
        <v>2031</v>
      </c>
      <c r="B11" s="7">
        <v>1.692020096283132</v>
      </c>
      <c r="C11" s="7">
        <v>1.795050754904945</v>
      </c>
      <c r="D11" s="7">
        <v>1.9326917869183899</v>
      </c>
      <c r="E11" s="7">
        <v>2.0556210337779448</v>
      </c>
      <c r="F11">
        <v>1</v>
      </c>
    </row>
    <row r="12" spans="1:7">
      <c r="A12" s="192">
        <v>2032</v>
      </c>
      <c r="B12" s="7">
        <v>1.6874372842695551</v>
      </c>
      <c r="C12" s="7">
        <v>1.8191419652584231</v>
      </c>
      <c r="D12" s="7">
        <v>1.9513075292213899</v>
      </c>
      <c r="E12" s="7">
        <v>2.0688149753467311</v>
      </c>
      <c r="F12">
        <v>1</v>
      </c>
    </row>
    <row r="13" spans="1:7">
      <c r="A13" s="192">
        <v>2033</v>
      </c>
      <c r="B13" s="7">
        <v>1.747112771884566</v>
      </c>
      <c r="C13" s="7">
        <v>1.840472256545308</v>
      </c>
      <c r="D13" s="7">
        <v>1.963634236711687</v>
      </c>
      <c r="E13" s="7">
        <v>2.125664438044061</v>
      </c>
      <c r="F13">
        <v>1</v>
      </c>
      <c r="G13" t="s">
        <v>157</v>
      </c>
    </row>
    <row r="14" spans="1:7">
      <c r="A14" s="192">
        <v>2034</v>
      </c>
      <c r="B14" s="7">
        <v>1.733069199060189</v>
      </c>
      <c r="C14" s="7">
        <v>1.8594226065142641</v>
      </c>
      <c r="D14" s="7">
        <v>2.0378992565252689</v>
      </c>
      <c r="E14" s="7">
        <v>2.151783377742972</v>
      </c>
      <c r="F14">
        <v>1</v>
      </c>
    </row>
    <row r="15" spans="1:7">
      <c r="A15" s="192">
        <v>2035</v>
      </c>
      <c r="B15" s="7">
        <v>1.7283568574045141</v>
      </c>
      <c r="C15" s="7">
        <v>1.91552947394489</v>
      </c>
      <c r="D15" s="7">
        <v>2.0104393257867792</v>
      </c>
      <c r="E15" s="7">
        <v>2.1624832519461101</v>
      </c>
      <c r="F15">
        <v>1</v>
      </c>
    </row>
    <row r="18" spans="1:5">
      <c r="C18" s="7"/>
      <c r="D18" s="7"/>
      <c r="E18" s="7"/>
    </row>
    <row r="19" spans="1:5">
      <c r="C19" s="7"/>
      <c r="D19" s="7"/>
      <c r="E19" s="7"/>
    </row>
    <row r="25" spans="1:5">
      <c r="A25" s="32"/>
      <c r="C25" s="32"/>
      <c r="D25" s="32"/>
      <c r="E25" s="32"/>
    </row>
    <row r="26" spans="1:5">
      <c r="A26" s="32"/>
      <c r="C26" s="32"/>
      <c r="D26" s="32"/>
      <c r="E26" s="32"/>
    </row>
    <row r="27" spans="1:5">
      <c r="A27" s="32"/>
      <c r="C27" s="32"/>
      <c r="D27" s="32"/>
      <c r="E27" s="32"/>
    </row>
    <row r="28" spans="1:5">
      <c r="A28" s="32"/>
      <c r="C28" s="32"/>
      <c r="D28" s="32"/>
      <c r="E28" s="32"/>
    </row>
    <row r="29" spans="1:5">
      <c r="A29" s="32"/>
      <c r="C29" s="32"/>
      <c r="D29" s="32"/>
      <c r="E29" s="32"/>
    </row>
    <row r="30" spans="1:5">
      <c r="A30" s="32"/>
      <c r="C30" s="32"/>
      <c r="D30" s="32"/>
      <c r="E30" s="32"/>
    </row>
  </sheetData>
  <pageMargins left="0.75" right="0.75" top="1" bottom="1" header="0.5" footer="0.5"/>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DFB491-10A2-43AC-B21F-81C2F0D0F829}">
  <dimension ref="A1:C3"/>
  <sheetViews>
    <sheetView workbookViewId="0"/>
  </sheetViews>
  <sheetFormatPr defaultRowHeight="15"/>
  <cols>
    <col min="1" max="1" width="11.140625" bestFit="1" customWidth="1"/>
    <col min="2" max="2" width="12.42578125" bestFit="1" customWidth="1"/>
    <col min="3" max="3" width="65.85546875" bestFit="1" customWidth="1"/>
  </cols>
  <sheetData>
    <row r="1" spans="1:3">
      <c r="A1" s="33" t="s">
        <v>13</v>
      </c>
      <c r="B1" s="33" t="s">
        <v>14</v>
      </c>
      <c r="C1" s="33" t="s">
        <v>15</v>
      </c>
    </row>
    <row r="2" spans="1:3">
      <c r="A2" s="48">
        <v>1</v>
      </c>
      <c r="B2" s="49">
        <v>44998</v>
      </c>
      <c r="C2" s="37" t="s">
        <v>16</v>
      </c>
    </row>
    <row r="3" spans="1:3">
      <c r="A3" s="48">
        <v>1.1000000000000001</v>
      </c>
      <c r="B3" s="49">
        <v>45033</v>
      </c>
      <c r="C3" s="37" t="s">
        <v>167</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80BE3E-2E96-43BD-9927-DBD561F20CCB}">
  <sheetPr>
    <tabColor theme="7" tint="0.79998168889431442"/>
  </sheetPr>
  <dimension ref="A1"/>
  <sheetViews>
    <sheetView workbookViewId="0"/>
  </sheetViews>
  <sheetFormatPr defaultColWidth="8.7109375" defaultRowHeight="15"/>
  <cols>
    <col min="1" max="16384" width="8.7109375" style="38"/>
  </cols>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E8DFAF-70A1-413C-8362-591871BBB083}">
  <sheetPr>
    <tabColor theme="7" tint="0.79998168889431442"/>
  </sheetPr>
  <dimension ref="A1:AE66"/>
  <sheetViews>
    <sheetView zoomScale="85" zoomScaleNormal="85" workbookViewId="0">
      <selection activeCell="A6" sqref="A6"/>
    </sheetView>
  </sheetViews>
  <sheetFormatPr defaultColWidth="8.7109375" defaultRowHeight="15"/>
  <sheetData>
    <row r="1" spans="1:31">
      <c r="A1" s="5" t="s">
        <v>17</v>
      </c>
    </row>
    <row r="2" spans="1:31">
      <c r="Q2" s="5"/>
      <c r="Y2" s="5"/>
    </row>
    <row r="3" spans="1:31">
      <c r="A3" t="s">
        <v>0</v>
      </c>
      <c r="B3" s="6"/>
      <c r="C3" s="4"/>
      <c r="D3" s="4"/>
      <c r="E3" s="7"/>
      <c r="F3" s="7"/>
      <c r="G3" s="7"/>
      <c r="L3" s="9"/>
      <c r="M3" s="8"/>
      <c r="N3" s="8"/>
      <c r="O3" s="9"/>
      <c r="Q3" s="9"/>
      <c r="R3" s="9"/>
      <c r="S3" s="9"/>
      <c r="T3" s="9"/>
      <c r="U3" s="9"/>
      <c r="V3" s="9"/>
      <c r="W3" s="9"/>
      <c r="Y3" s="9"/>
      <c r="Z3" s="9"/>
      <c r="AA3" s="4"/>
      <c r="AB3" s="4"/>
      <c r="AC3" s="4"/>
      <c r="AD3" s="4"/>
      <c r="AE3" s="4"/>
    </row>
    <row r="4" spans="1:31">
      <c r="A4" t="s">
        <v>18</v>
      </c>
      <c r="E4" s="7"/>
      <c r="F4" s="7"/>
      <c r="G4" s="7"/>
      <c r="L4" s="9"/>
      <c r="M4" s="8"/>
      <c r="N4" s="8"/>
      <c r="O4" s="9"/>
      <c r="Q4" s="9"/>
      <c r="R4" s="9"/>
      <c r="S4" s="9"/>
      <c r="T4" s="9"/>
      <c r="U4" s="9"/>
      <c r="V4" s="9"/>
      <c r="W4" s="9"/>
    </row>
    <row r="5" spans="1:31">
      <c r="A5" t="s">
        <v>19</v>
      </c>
      <c r="E5" s="7"/>
      <c r="F5" s="7"/>
      <c r="G5" s="7"/>
      <c r="L5" s="9"/>
      <c r="M5" s="8"/>
      <c r="N5" s="8"/>
      <c r="O5" s="9"/>
      <c r="Q5" s="9"/>
      <c r="R5" s="9"/>
      <c r="S5" s="9"/>
      <c r="T5" s="9"/>
      <c r="U5" s="9"/>
      <c r="V5" s="9"/>
      <c r="W5" s="9"/>
    </row>
    <row r="6" spans="1:31">
      <c r="A6" t="s">
        <v>20</v>
      </c>
      <c r="E6" s="7"/>
      <c r="F6" s="7"/>
      <c r="G6" s="7"/>
      <c r="L6" s="9"/>
      <c r="M6" s="8"/>
      <c r="N6" s="8"/>
      <c r="O6" s="9"/>
      <c r="Q6" s="9"/>
      <c r="R6" s="9"/>
      <c r="S6" s="9"/>
      <c r="T6" s="9"/>
      <c r="U6" s="9"/>
      <c r="V6" s="9"/>
      <c r="W6" s="9"/>
    </row>
    <row r="7" spans="1:31">
      <c r="A7" t="s">
        <v>21</v>
      </c>
      <c r="E7" s="7"/>
      <c r="F7" s="7"/>
      <c r="G7" s="7"/>
      <c r="L7" s="9"/>
      <c r="M7" s="8"/>
      <c r="N7" s="8"/>
      <c r="O7" s="9"/>
      <c r="Q7" s="9"/>
      <c r="R7" s="9"/>
      <c r="S7" s="9"/>
      <c r="T7" s="9"/>
      <c r="U7" s="9"/>
      <c r="V7" s="9"/>
      <c r="W7" s="9"/>
    </row>
    <row r="8" spans="1:31">
      <c r="E8" s="7"/>
      <c r="F8" s="7"/>
      <c r="G8" s="7"/>
      <c r="H8" s="9"/>
      <c r="I8" s="9"/>
      <c r="J8" s="9"/>
      <c r="K8" s="9"/>
      <c r="L8" s="9"/>
      <c r="M8" s="8"/>
      <c r="N8" s="8"/>
      <c r="O8" s="9"/>
      <c r="Q8" s="5"/>
      <c r="R8" s="9"/>
      <c r="S8" s="9"/>
      <c r="T8" s="9"/>
      <c r="U8" s="9"/>
      <c r="V8" s="9"/>
      <c r="X8" s="9"/>
      <c r="Y8" s="9"/>
    </row>
    <row r="9" spans="1:31">
      <c r="B9" s="215" t="s">
        <v>17</v>
      </c>
      <c r="C9" s="216"/>
      <c r="E9" s="7"/>
      <c r="F9" s="7"/>
      <c r="G9" s="7"/>
      <c r="H9" s="9"/>
      <c r="I9" s="9"/>
      <c r="J9" s="9"/>
      <c r="K9" s="9"/>
      <c r="L9" s="9"/>
      <c r="M9" s="8"/>
      <c r="N9" s="8"/>
      <c r="O9" s="9"/>
      <c r="Q9" s="5"/>
      <c r="R9" s="9"/>
      <c r="S9" s="9"/>
      <c r="T9" s="9"/>
      <c r="U9" s="9"/>
      <c r="V9" s="9"/>
      <c r="X9" s="9"/>
      <c r="Y9" s="9"/>
    </row>
    <row r="10" spans="1:31">
      <c r="A10" s="33" t="s">
        <v>22</v>
      </c>
      <c r="B10" s="33" t="s">
        <v>23</v>
      </c>
      <c r="C10" s="33" t="s">
        <v>24</v>
      </c>
      <c r="D10" s="5"/>
      <c r="E10" s="5"/>
      <c r="F10" s="5"/>
      <c r="G10" s="5"/>
      <c r="I10" s="14"/>
      <c r="J10" s="14"/>
      <c r="K10" s="14"/>
      <c r="L10" s="14"/>
      <c r="M10" s="5"/>
      <c r="N10" s="5"/>
    </row>
    <row r="11" spans="1:31">
      <c r="A11" s="54">
        <v>2022</v>
      </c>
      <c r="B11" s="60">
        <v>14.45</v>
      </c>
      <c r="C11" s="57">
        <v>13.01</v>
      </c>
      <c r="E11" s="15"/>
      <c r="F11" s="15"/>
      <c r="G11" s="15"/>
      <c r="I11" s="8"/>
      <c r="J11" s="8"/>
      <c r="K11" s="8"/>
      <c r="L11" s="8"/>
      <c r="M11" s="8"/>
      <c r="N11" s="8"/>
      <c r="P11" s="10"/>
      <c r="Q11" s="10"/>
      <c r="R11" s="10"/>
      <c r="S11" s="3"/>
      <c r="T11" s="3"/>
      <c r="U11" s="3"/>
      <c r="V11" s="3"/>
      <c r="W11" s="3"/>
      <c r="Y11" s="3"/>
      <c r="Z11" s="3"/>
      <c r="AA11" s="3"/>
      <c r="AB11" s="3"/>
      <c r="AC11" s="3"/>
      <c r="AD11" s="3"/>
      <c r="AE11" s="3"/>
    </row>
    <row r="12" spans="1:31">
      <c r="A12" s="157">
        <v>2023</v>
      </c>
      <c r="B12" s="158">
        <v>11.642216353570484</v>
      </c>
      <c r="C12" s="159">
        <v>11.719999999999999</v>
      </c>
      <c r="D12" s="3"/>
      <c r="E12" s="15"/>
      <c r="F12" s="15"/>
      <c r="G12" s="15"/>
      <c r="I12" s="8"/>
      <c r="J12" s="8"/>
      <c r="K12" s="8"/>
      <c r="L12" s="8"/>
      <c r="M12" s="8"/>
      <c r="N12" s="8"/>
      <c r="P12" s="10"/>
      <c r="Q12" s="10"/>
      <c r="R12" s="10"/>
      <c r="S12" s="3"/>
      <c r="T12" s="3"/>
      <c r="U12" s="3"/>
      <c r="V12" s="3"/>
      <c r="W12" s="3"/>
      <c r="Y12" s="3"/>
      <c r="Z12" s="3"/>
      <c r="AA12" s="3"/>
      <c r="AB12" s="3"/>
      <c r="AC12" s="3"/>
      <c r="AD12" s="3"/>
      <c r="AE12" s="3"/>
    </row>
    <row r="13" spans="1:31">
      <c r="A13" s="54">
        <v>2024</v>
      </c>
      <c r="B13" s="158">
        <v>8.8344327071409694</v>
      </c>
      <c r="C13" s="159">
        <v>10.43</v>
      </c>
      <c r="D13" s="3"/>
      <c r="E13" s="15"/>
      <c r="F13" s="15"/>
      <c r="G13" s="15"/>
      <c r="I13" s="8"/>
      <c r="J13" s="8"/>
      <c r="K13" s="8"/>
      <c r="L13" s="8"/>
      <c r="M13" s="8"/>
      <c r="N13" s="8"/>
      <c r="P13" s="10"/>
      <c r="Q13" s="10"/>
      <c r="R13" s="10"/>
      <c r="S13" s="3"/>
      <c r="T13" s="3"/>
      <c r="U13" s="9"/>
      <c r="V13" s="9"/>
      <c r="W13" s="9"/>
      <c r="Y13" s="9"/>
      <c r="Z13" s="9"/>
      <c r="AA13" s="4"/>
      <c r="AB13" s="4"/>
      <c r="AC13" s="4"/>
      <c r="AD13" s="4"/>
      <c r="AE13" s="4"/>
    </row>
    <row r="14" spans="1:31">
      <c r="A14" s="157">
        <v>2025</v>
      </c>
      <c r="B14" s="60">
        <v>8.5894959610027133</v>
      </c>
      <c r="C14" s="57">
        <v>9.14</v>
      </c>
      <c r="D14" s="4"/>
      <c r="E14" s="15"/>
      <c r="F14" s="15"/>
      <c r="G14" s="15"/>
      <c r="I14" s="8"/>
      <c r="J14" s="8"/>
      <c r="K14" s="8"/>
      <c r="L14" s="8"/>
      <c r="M14" s="8"/>
      <c r="N14" s="8"/>
      <c r="P14" s="10"/>
      <c r="Q14" s="10"/>
      <c r="R14" s="10"/>
      <c r="S14" s="3"/>
      <c r="T14" s="3"/>
      <c r="U14" s="9"/>
      <c r="V14" s="9"/>
      <c r="W14" s="9"/>
      <c r="Y14" s="9"/>
      <c r="Z14" s="9"/>
      <c r="AA14" s="4"/>
      <c r="AB14" s="4"/>
      <c r="AC14" s="4"/>
      <c r="AD14" s="4"/>
      <c r="AE14" s="4"/>
    </row>
    <row r="15" spans="1:31">
      <c r="A15" s="54">
        <v>2026</v>
      </c>
      <c r="B15" s="60">
        <v>8.4766208950450093</v>
      </c>
      <c r="C15" s="57">
        <v>7.85</v>
      </c>
      <c r="D15" s="4"/>
      <c r="E15" s="15"/>
      <c r="F15" s="15"/>
      <c r="G15" s="15"/>
      <c r="I15" s="8"/>
      <c r="J15" s="8"/>
      <c r="K15" s="8"/>
      <c r="L15" s="8"/>
      <c r="M15" s="8"/>
      <c r="N15" s="8"/>
      <c r="P15" s="10"/>
      <c r="Q15" s="10"/>
      <c r="R15" s="10"/>
      <c r="S15" s="3"/>
      <c r="T15" s="3"/>
      <c r="U15" s="9"/>
      <c r="V15" s="9"/>
      <c r="W15" s="9"/>
      <c r="Y15" s="9"/>
      <c r="Z15" s="9"/>
      <c r="AA15" s="4"/>
      <c r="AB15" s="4"/>
      <c r="AC15" s="4"/>
      <c r="AD15" s="4"/>
      <c r="AE15" s="4"/>
    </row>
    <row r="16" spans="1:31">
      <c r="A16" s="157">
        <v>2027</v>
      </c>
      <c r="B16" s="60">
        <v>8.6197206771460273</v>
      </c>
      <c r="C16" s="57">
        <v>7.85</v>
      </c>
      <c r="D16" s="4"/>
      <c r="E16" s="15"/>
      <c r="F16" s="15"/>
      <c r="G16" s="15"/>
      <c r="I16" s="8"/>
      <c r="J16" s="8"/>
      <c r="K16" s="8"/>
      <c r="L16" s="8"/>
      <c r="M16" s="8"/>
      <c r="N16" s="8"/>
      <c r="P16" s="10"/>
      <c r="Q16" s="10"/>
      <c r="R16" s="10"/>
      <c r="S16" s="3"/>
      <c r="T16" s="3"/>
      <c r="U16" s="9"/>
      <c r="V16" s="9"/>
      <c r="W16" s="9"/>
      <c r="Y16" s="9"/>
      <c r="Z16" s="9"/>
      <c r="AA16" s="4"/>
      <c r="AB16" s="4"/>
      <c r="AC16" s="4"/>
      <c r="AD16" s="4"/>
      <c r="AE16" s="4"/>
    </row>
    <row r="17" spans="1:31">
      <c r="A17" s="54">
        <v>2028</v>
      </c>
      <c r="B17" s="60">
        <v>8.8313592983995157</v>
      </c>
      <c r="C17" s="57">
        <v>7.85</v>
      </c>
      <c r="D17" s="4"/>
      <c r="E17" s="15"/>
      <c r="F17" s="15"/>
      <c r="G17" s="15"/>
      <c r="I17" s="8"/>
      <c r="J17" s="8"/>
      <c r="K17" s="8"/>
      <c r="L17" s="8"/>
      <c r="M17" s="8"/>
      <c r="N17" s="8"/>
      <c r="P17" s="10"/>
      <c r="Q17" s="10"/>
      <c r="R17" s="10"/>
      <c r="S17" s="9"/>
      <c r="T17" s="9"/>
      <c r="U17" s="9"/>
      <c r="V17" s="9"/>
      <c r="W17" s="9"/>
      <c r="Y17" s="9"/>
      <c r="Z17" s="9"/>
      <c r="AA17" s="4"/>
      <c r="AB17" s="4"/>
      <c r="AC17" s="4"/>
      <c r="AD17" s="4"/>
      <c r="AE17" s="4"/>
    </row>
    <row r="18" spans="1:31">
      <c r="A18" s="157">
        <v>2029</v>
      </c>
      <c r="B18" s="60">
        <v>8.9943910157851814</v>
      </c>
      <c r="C18" s="57">
        <v>7.85</v>
      </c>
      <c r="D18" s="4"/>
      <c r="E18" s="15"/>
      <c r="F18" s="15"/>
      <c r="G18" s="15"/>
      <c r="I18" s="8"/>
      <c r="J18" s="8"/>
      <c r="K18" s="8"/>
      <c r="L18" s="8"/>
      <c r="M18" s="8"/>
      <c r="N18" s="8"/>
      <c r="P18" s="10"/>
      <c r="Q18" s="10"/>
      <c r="R18" s="10"/>
      <c r="S18" s="9"/>
      <c r="T18" s="9"/>
      <c r="U18" s="9"/>
      <c r="V18" s="9"/>
      <c r="W18" s="9"/>
      <c r="Y18" s="9"/>
      <c r="Z18" s="9"/>
      <c r="AA18" s="4"/>
      <c r="AB18" s="4"/>
      <c r="AC18" s="4"/>
      <c r="AD18" s="4"/>
      <c r="AE18" s="4"/>
    </row>
    <row r="19" spans="1:31">
      <c r="A19" s="54">
        <v>2030</v>
      </c>
      <c r="B19" s="60">
        <v>9.1314342645264954</v>
      </c>
      <c r="C19" s="57">
        <v>7.85</v>
      </c>
      <c r="D19" s="4"/>
      <c r="E19" s="15"/>
      <c r="F19" s="15"/>
      <c r="G19" s="15"/>
      <c r="I19" s="8"/>
      <c r="J19" s="8"/>
      <c r="K19" s="8"/>
      <c r="L19" s="8"/>
      <c r="M19" s="8"/>
      <c r="N19" s="8"/>
      <c r="P19" s="10"/>
      <c r="Q19" s="10"/>
      <c r="R19" s="10"/>
      <c r="S19" s="9"/>
      <c r="T19" s="9"/>
      <c r="U19" s="9"/>
      <c r="V19" s="9"/>
      <c r="W19" s="9"/>
      <c r="Y19" s="9"/>
      <c r="Z19" s="9"/>
      <c r="AA19" s="4"/>
      <c r="AB19" s="4"/>
      <c r="AC19" s="4"/>
      <c r="AD19" s="4"/>
      <c r="AE19" s="4"/>
    </row>
    <row r="20" spans="1:31">
      <c r="A20" s="157">
        <v>2031</v>
      </c>
      <c r="B20" s="60">
        <v>9.2812477186993316</v>
      </c>
      <c r="C20" s="57">
        <v>7.85</v>
      </c>
      <c r="D20" s="4"/>
      <c r="E20" s="15"/>
      <c r="F20" s="15"/>
      <c r="G20" s="15"/>
      <c r="I20" s="8"/>
      <c r="J20" s="8"/>
      <c r="K20" s="8"/>
      <c r="L20" s="8"/>
      <c r="M20" s="8"/>
      <c r="N20" s="8"/>
      <c r="P20" s="10"/>
      <c r="Q20" s="10"/>
      <c r="R20" s="10"/>
      <c r="S20" s="9"/>
      <c r="T20" s="9"/>
      <c r="U20" s="9"/>
      <c r="V20" s="9"/>
      <c r="W20" s="9"/>
      <c r="Y20" s="9"/>
      <c r="Z20" s="9"/>
      <c r="AA20" s="4"/>
      <c r="AB20" s="4"/>
      <c r="AC20" s="4"/>
      <c r="AD20" s="4"/>
      <c r="AE20" s="4"/>
    </row>
    <row r="21" spans="1:31">
      <c r="A21" s="54">
        <v>2032</v>
      </c>
      <c r="B21" s="60">
        <v>9.4877647766438731</v>
      </c>
      <c r="C21" s="57">
        <v>7.85</v>
      </c>
      <c r="D21" s="4"/>
      <c r="E21" s="15"/>
      <c r="F21" s="15"/>
      <c r="G21" s="15"/>
      <c r="I21" s="8"/>
      <c r="J21" s="8"/>
      <c r="K21" s="8"/>
      <c r="L21" s="8"/>
      <c r="M21" s="8"/>
      <c r="N21" s="8"/>
      <c r="P21" s="10"/>
      <c r="Q21" s="10"/>
      <c r="R21" s="10"/>
      <c r="S21" s="9"/>
      <c r="T21" s="9"/>
      <c r="U21" s="9"/>
      <c r="V21" s="9"/>
      <c r="W21" s="9"/>
      <c r="Y21" s="9"/>
      <c r="Z21" s="9"/>
      <c r="AA21" s="4"/>
      <c r="AB21" s="4"/>
      <c r="AC21" s="4"/>
      <c r="AD21" s="4"/>
      <c r="AE21" s="4"/>
    </row>
    <row r="22" spans="1:31">
      <c r="A22" s="157">
        <v>2033</v>
      </c>
      <c r="B22" s="60">
        <v>9.6782430489629778</v>
      </c>
      <c r="C22" s="57">
        <v>7.85</v>
      </c>
      <c r="D22" s="4"/>
      <c r="E22" s="15"/>
      <c r="F22" s="15"/>
      <c r="G22" s="15"/>
      <c r="I22" s="8"/>
      <c r="J22" s="8"/>
      <c r="K22" s="8"/>
      <c r="L22" s="8"/>
      <c r="M22" s="8"/>
      <c r="N22" s="8"/>
      <c r="P22" s="10"/>
      <c r="Q22" s="10"/>
      <c r="R22" s="10"/>
      <c r="S22" s="9"/>
      <c r="T22" s="9"/>
      <c r="U22" s="9"/>
      <c r="V22" s="9"/>
      <c r="W22" s="9"/>
      <c r="Y22" s="9"/>
      <c r="Z22" s="9"/>
      <c r="AA22" s="4"/>
      <c r="AB22" s="4"/>
      <c r="AC22" s="4"/>
      <c r="AD22" s="4"/>
      <c r="AE22" s="4"/>
    </row>
    <row r="23" spans="1:31">
      <c r="A23" s="54">
        <v>2034</v>
      </c>
      <c r="B23" s="60">
        <v>9.8470502507781639</v>
      </c>
      <c r="C23" s="57">
        <v>7.85</v>
      </c>
      <c r="D23" s="4"/>
      <c r="E23" s="15"/>
      <c r="F23" s="15"/>
      <c r="G23" s="15"/>
      <c r="I23" s="8"/>
      <c r="J23" s="8"/>
      <c r="K23" s="8"/>
      <c r="L23" s="8"/>
      <c r="M23" s="8"/>
      <c r="N23" s="8"/>
      <c r="P23" s="10"/>
      <c r="Q23" s="10"/>
      <c r="R23" s="10"/>
      <c r="S23" s="9"/>
      <c r="T23" s="9"/>
      <c r="U23" s="9"/>
      <c r="V23" s="9"/>
      <c r="W23" s="9"/>
      <c r="Y23" s="9"/>
      <c r="Z23" s="9"/>
      <c r="AA23" s="4"/>
      <c r="AB23" s="4"/>
      <c r="AC23" s="4"/>
      <c r="AD23" s="4"/>
      <c r="AE23" s="4"/>
    </row>
    <row r="24" spans="1:31">
      <c r="A24" s="157">
        <v>2035</v>
      </c>
      <c r="B24" s="60">
        <v>10.029720858803463</v>
      </c>
      <c r="C24" s="57">
        <v>7.85</v>
      </c>
      <c r="D24" s="4"/>
      <c r="E24" s="15"/>
      <c r="F24" s="15"/>
      <c r="G24" s="15"/>
      <c r="I24" s="8"/>
      <c r="J24" s="8"/>
      <c r="K24" s="8"/>
      <c r="L24" s="8"/>
      <c r="M24" s="8"/>
      <c r="N24" s="8"/>
      <c r="P24" s="10"/>
      <c r="Q24" s="10"/>
      <c r="R24" s="10"/>
      <c r="S24" s="9"/>
      <c r="T24" s="9"/>
      <c r="U24" s="9"/>
      <c r="V24" s="9"/>
      <c r="W24" s="9"/>
      <c r="Y24" s="9"/>
      <c r="Z24" s="9"/>
      <c r="AA24" s="4"/>
      <c r="AB24" s="4"/>
      <c r="AC24" s="4"/>
      <c r="AD24" s="4"/>
      <c r="AE24" s="4"/>
    </row>
    <row r="25" spans="1:31">
      <c r="A25" s="4"/>
      <c r="B25" s="6"/>
      <c r="C25" s="4"/>
      <c r="D25" s="4"/>
      <c r="E25" s="15"/>
      <c r="F25" s="15"/>
      <c r="G25" s="15"/>
      <c r="H25" s="9"/>
      <c r="I25" s="9"/>
      <c r="J25" s="9"/>
      <c r="K25" s="9"/>
      <c r="L25" s="9"/>
      <c r="M25" s="8"/>
      <c r="N25" s="8"/>
      <c r="O25" s="9"/>
      <c r="Q25" s="9"/>
      <c r="R25" s="9"/>
      <c r="S25" s="9"/>
      <c r="T25" s="9"/>
      <c r="U25" s="9"/>
      <c r="V25" s="9"/>
      <c r="W25" s="9"/>
      <c r="Y25" s="9"/>
      <c r="Z25" s="9"/>
      <c r="AA25" s="4"/>
      <c r="AB25" s="4"/>
      <c r="AC25" s="4"/>
      <c r="AD25" s="4"/>
      <c r="AE25" s="4"/>
    </row>
    <row r="26" spans="1:31">
      <c r="H26" s="9"/>
      <c r="I26" s="9"/>
      <c r="J26" s="9"/>
      <c r="K26" s="9"/>
      <c r="L26" s="9"/>
      <c r="M26" s="9"/>
      <c r="N26" s="9"/>
      <c r="O26" s="9"/>
      <c r="Q26" s="16"/>
      <c r="R26" s="16"/>
      <c r="S26" s="16"/>
      <c r="T26" s="17"/>
      <c r="U26" s="16"/>
      <c r="V26" s="16"/>
      <c r="W26" s="18"/>
      <c r="X26" s="16"/>
      <c r="Y26" s="16"/>
      <c r="Z26" s="16"/>
    </row>
    <row r="27" spans="1:31">
      <c r="H27" s="9"/>
      <c r="I27" s="9"/>
      <c r="J27" s="9"/>
      <c r="K27" s="9"/>
      <c r="L27" s="9"/>
      <c r="M27" s="9"/>
      <c r="N27" s="9"/>
      <c r="O27" s="9"/>
      <c r="Q27" s="19"/>
      <c r="R27" s="16"/>
      <c r="S27" s="19"/>
      <c r="T27" s="20"/>
      <c r="U27" s="21"/>
      <c r="V27" s="21"/>
      <c r="W27" s="21"/>
      <c r="X27" s="21"/>
      <c r="Y27" s="21"/>
      <c r="Z27" s="21"/>
    </row>
    <row r="28" spans="1:31">
      <c r="H28" s="9"/>
      <c r="I28" s="9"/>
      <c r="J28" s="9"/>
      <c r="K28" s="9"/>
      <c r="L28" s="9"/>
      <c r="M28" s="9"/>
      <c r="N28" s="9"/>
      <c r="O28" s="9"/>
      <c r="Q28" s="19"/>
      <c r="R28" s="16"/>
      <c r="S28" s="18"/>
      <c r="T28" s="22"/>
      <c r="U28" s="17"/>
      <c r="V28" s="17"/>
      <c r="W28" s="23"/>
      <c r="X28" s="17"/>
      <c r="Y28" s="17"/>
      <c r="Z28" s="17"/>
    </row>
    <row r="29" spans="1:31">
      <c r="H29" s="9"/>
      <c r="I29" s="9"/>
      <c r="J29" s="9"/>
      <c r="K29" s="9"/>
      <c r="L29" s="9"/>
      <c r="M29" s="9"/>
      <c r="N29" s="9"/>
      <c r="O29" s="9"/>
      <c r="Q29" s="9"/>
      <c r="R29" s="9"/>
      <c r="S29" s="9"/>
      <c r="T29" s="9"/>
      <c r="U29" s="9"/>
      <c r="V29" s="9"/>
      <c r="W29" s="9"/>
    </row>
    <row r="30" spans="1:31">
      <c r="H30" s="9"/>
      <c r="I30" s="9"/>
      <c r="J30" s="9"/>
      <c r="K30" s="9"/>
      <c r="L30" s="9"/>
      <c r="M30" s="9"/>
      <c r="N30" s="9"/>
      <c r="O30" s="9"/>
      <c r="Q30" s="9"/>
      <c r="R30" s="9"/>
      <c r="S30" s="9"/>
      <c r="T30" s="9"/>
      <c r="U30" s="9"/>
      <c r="V30" s="9"/>
      <c r="W30" s="9"/>
    </row>
    <row r="31" spans="1:31">
      <c r="H31" s="9"/>
      <c r="I31" s="9"/>
      <c r="J31" s="9"/>
      <c r="K31" s="9"/>
      <c r="L31" s="9"/>
      <c r="M31" s="9"/>
      <c r="N31" s="9"/>
      <c r="O31" s="9"/>
      <c r="Q31" s="9"/>
      <c r="R31" s="9"/>
      <c r="S31" s="9"/>
      <c r="T31" s="9"/>
      <c r="U31" s="9"/>
      <c r="V31" s="9"/>
      <c r="W31" s="9"/>
    </row>
    <row r="32" spans="1:31">
      <c r="H32" s="9"/>
      <c r="I32" s="9"/>
      <c r="J32" s="9"/>
      <c r="K32" s="9"/>
      <c r="L32" s="9"/>
      <c r="M32" s="9"/>
      <c r="N32" s="9"/>
      <c r="O32" s="9"/>
      <c r="Q32" s="9"/>
      <c r="R32" s="9"/>
      <c r="S32" s="9"/>
      <c r="T32" s="9"/>
      <c r="U32" s="9"/>
      <c r="V32" s="9"/>
      <c r="W32" s="9"/>
    </row>
    <row r="33" spans="8:23">
      <c r="H33" s="9"/>
      <c r="I33" s="9"/>
      <c r="J33" s="9"/>
      <c r="K33" s="9"/>
      <c r="L33" s="9"/>
      <c r="M33" s="9"/>
      <c r="N33" s="9"/>
      <c r="O33" s="9"/>
      <c r="Q33" s="9"/>
      <c r="R33" s="9"/>
      <c r="S33" s="9"/>
      <c r="T33" s="9"/>
      <c r="U33" s="9"/>
      <c r="V33" s="9"/>
      <c r="W33" s="9"/>
    </row>
    <row r="34" spans="8:23">
      <c r="H34" s="9"/>
      <c r="I34" s="9"/>
      <c r="J34" s="9"/>
      <c r="K34" s="9"/>
      <c r="L34" s="9"/>
      <c r="M34" s="9"/>
      <c r="N34" s="9"/>
      <c r="O34" s="9"/>
      <c r="Q34" s="9"/>
      <c r="R34" s="9"/>
      <c r="S34" s="9"/>
      <c r="T34" s="9"/>
      <c r="U34" s="9"/>
      <c r="V34" s="9"/>
      <c r="W34" s="9"/>
    </row>
    <row r="35" spans="8:23" ht="15.75">
      <c r="H35" s="9"/>
      <c r="I35" s="9"/>
      <c r="J35" s="9"/>
      <c r="K35" s="9"/>
      <c r="L35" s="9"/>
      <c r="M35" s="9"/>
      <c r="N35" s="9"/>
      <c r="O35" s="9"/>
      <c r="Q35" s="24"/>
      <c r="S35" s="24"/>
      <c r="T35" s="9"/>
      <c r="U35" s="9"/>
      <c r="V35" s="9"/>
      <c r="W35" s="9"/>
    </row>
    <row r="36" spans="8:23">
      <c r="H36" s="9"/>
      <c r="I36" s="9"/>
      <c r="J36" s="9"/>
      <c r="K36" s="9"/>
      <c r="L36" s="9"/>
      <c r="M36" s="9"/>
      <c r="N36" s="9"/>
      <c r="O36" s="9"/>
      <c r="Q36" s="25"/>
      <c r="S36" s="26"/>
      <c r="T36" s="9"/>
      <c r="U36" s="9"/>
      <c r="V36" s="9"/>
      <c r="W36" s="9"/>
    </row>
    <row r="37" spans="8:23">
      <c r="Q37" s="9"/>
      <c r="S37" s="27"/>
      <c r="T37" s="9"/>
      <c r="U37" s="9"/>
    </row>
    <row r="38" spans="8:23">
      <c r="S38" s="28"/>
      <c r="T38" s="7"/>
      <c r="V38" s="11"/>
      <c r="W38" s="12"/>
    </row>
    <row r="39" spans="8:23">
      <c r="S39" s="28"/>
      <c r="T39" s="7"/>
      <c r="W39" s="13"/>
    </row>
    <row r="40" spans="8:23">
      <c r="S40" s="28"/>
      <c r="T40" s="7"/>
      <c r="W40" s="13"/>
    </row>
    <row r="41" spans="8:23">
      <c r="S41" s="28"/>
      <c r="T41" s="7"/>
      <c r="W41" s="13"/>
    </row>
    <row r="42" spans="8:23">
      <c r="W42" s="13"/>
    </row>
    <row r="51" spans="1:4">
      <c r="A51" s="4"/>
      <c r="B51" s="4"/>
      <c r="C51" s="4"/>
      <c r="D51" s="4"/>
    </row>
    <row r="52" spans="1:4">
      <c r="A52" s="4"/>
      <c r="B52" s="4"/>
      <c r="C52" s="4"/>
      <c r="D52" s="4"/>
    </row>
    <row r="53" spans="1:4">
      <c r="A53" s="4"/>
      <c r="B53" s="4"/>
      <c r="C53" s="4"/>
      <c r="D53" s="4"/>
    </row>
    <row r="54" spans="1:4">
      <c r="A54" s="4"/>
      <c r="B54" s="4"/>
      <c r="C54" s="4"/>
      <c r="D54" s="4"/>
    </row>
    <row r="55" spans="1:4">
      <c r="A55" s="4"/>
      <c r="B55" s="4"/>
      <c r="C55" s="4"/>
      <c r="D55" s="4"/>
    </row>
    <row r="56" spans="1:4">
      <c r="A56" s="4"/>
      <c r="B56" s="4"/>
      <c r="C56" s="4"/>
      <c r="D56" s="4"/>
    </row>
    <row r="57" spans="1:4">
      <c r="A57" s="4"/>
      <c r="B57" s="4"/>
      <c r="C57" s="4"/>
      <c r="D57" s="4"/>
    </row>
    <row r="58" spans="1:4">
      <c r="A58" s="4"/>
      <c r="B58" s="4"/>
      <c r="C58" s="4"/>
      <c r="D58" s="4"/>
    </row>
    <row r="59" spans="1:4">
      <c r="A59" s="4"/>
      <c r="B59" s="4"/>
      <c r="C59" s="4"/>
      <c r="D59" s="4"/>
    </row>
    <row r="60" spans="1:4">
      <c r="A60" s="4"/>
      <c r="B60" s="4"/>
      <c r="C60" s="4"/>
      <c r="D60" s="4"/>
    </row>
    <row r="61" spans="1:4">
      <c r="A61" s="4"/>
      <c r="B61" s="4"/>
      <c r="C61" s="4"/>
      <c r="D61" s="4"/>
    </row>
    <row r="62" spans="1:4">
      <c r="A62" s="4"/>
      <c r="B62" s="4"/>
      <c r="C62" s="4"/>
      <c r="D62" s="4"/>
    </row>
    <row r="63" spans="1:4">
      <c r="A63" s="4"/>
      <c r="B63" s="4"/>
      <c r="C63" s="4"/>
      <c r="D63" s="4"/>
    </row>
    <row r="64" spans="1:4">
      <c r="A64" s="4"/>
      <c r="B64" s="4"/>
      <c r="C64" s="4"/>
      <c r="D64" s="4"/>
    </row>
    <row r="65" spans="1:4">
      <c r="A65" s="4"/>
      <c r="B65" s="4"/>
      <c r="C65" s="4"/>
      <c r="D65" s="4"/>
    </row>
    <row r="66" spans="1:4">
      <c r="A66" s="4"/>
      <c r="B66" s="4"/>
      <c r="C66" s="4"/>
      <c r="D66" s="4"/>
    </row>
  </sheetData>
  <mergeCells count="1">
    <mergeCell ref="B9:C9"/>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275697-AD91-4FF8-8A64-87CB6D122616}">
  <sheetPr codeName="Sheet1">
    <tabColor theme="7" tint="0.79998168889431442"/>
  </sheetPr>
  <dimension ref="A1:AD64"/>
  <sheetViews>
    <sheetView zoomScale="85" zoomScaleNormal="85" workbookViewId="0"/>
  </sheetViews>
  <sheetFormatPr defaultColWidth="8.7109375" defaultRowHeight="15"/>
  <cols>
    <col min="1" max="1" width="11.28515625" customWidth="1"/>
    <col min="2" max="2" width="15.5703125" customWidth="1"/>
  </cols>
  <sheetData>
    <row r="1" spans="1:30" ht="18">
      <c r="A1" s="5" t="s">
        <v>25</v>
      </c>
      <c r="B1" s="160"/>
    </row>
    <row r="2" spans="1:30">
      <c r="P2" s="5"/>
      <c r="X2" s="5"/>
    </row>
    <row r="3" spans="1:30">
      <c r="A3" t="s">
        <v>0</v>
      </c>
      <c r="C3" s="7"/>
      <c r="D3" s="7"/>
      <c r="E3" s="7"/>
      <c r="F3" s="7"/>
      <c r="K3" s="9"/>
      <c r="L3" s="8"/>
      <c r="M3" s="8"/>
      <c r="N3" s="9"/>
      <c r="P3" s="9"/>
      <c r="Q3" s="9"/>
      <c r="R3" s="9"/>
      <c r="S3" s="9"/>
      <c r="T3" s="9"/>
      <c r="U3" s="9"/>
      <c r="V3" s="9"/>
      <c r="X3" s="9"/>
      <c r="Y3" s="9"/>
      <c r="Z3" s="4"/>
      <c r="AA3" s="4"/>
      <c r="AB3" s="4"/>
      <c r="AC3" s="4"/>
      <c r="AD3" s="4"/>
    </row>
    <row r="4" spans="1:30">
      <c r="A4" t="s">
        <v>18</v>
      </c>
      <c r="C4" s="7"/>
      <c r="D4" s="7"/>
      <c r="E4" s="7"/>
      <c r="F4" s="7"/>
      <c r="K4" s="9"/>
      <c r="L4" s="8"/>
      <c r="M4" s="8"/>
      <c r="N4" s="9"/>
      <c r="P4" s="9"/>
      <c r="Q4" s="9"/>
      <c r="R4" s="9"/>
      <c r="S4" s="9"/>
      <c r="T4" s="9"/>
      <c r="U4" s="9"/>
      <c r="V4" s="9"/>
    </row>
    <row r="5" spans="1:30">
      <c r="A5" t="s">
        <v>26</v>
      </c>
      <c r="C5" s="7"/>
      <c r="D5" s="7"/>
      <c r="E5" s="7"/>
      <c r="F5" s="7"/>
      <c r="K5" s="9"/>
      <c r="L5" s="8"/>
      <c r="M5" s="8"/>
      <c r="N5" s="9"/>
      <c r="P5" s="9"/>
      <c r="Q5" s="9"/>
      <c r="R5" s="9"/>
      <c r="S5" s="9"/>
      <c r="T5" s="9"/>
      <c r="U5" s="9"/>
      <c r="V5" s="9"/>
    </row>
    <row r="6" spans="1:30">
      <c r="C6" s="7"/>
      <c r="D6" s="7"/>
      <c r="E6" s="7"/>
      <c r="F6" s="7"/>
      <c r="K6" s="9"/>
      <c r="L6" s="8"/>
      <c r="M6" s="8"/>
      <c r="N6" s="9"/>
      <c r="P6" s="9"/>
      <c r="Q6" s="9"/>
      <c r="R6" s="9"/>
      <c r="S6" s="9"/>
      <c r="T6" s="9"/>
      <c r="U6" s="9"/>
      <c r="V6" s="9"/>
    </row>
    <row r="7" spans="1:30" ht="30">
      <c r="A7" s="58" t="s">
        <v>22</v>
      </c>
      <c r="B7" s="59" t="s">
        <v>10</v>
      </c>
      <c r="C7" s="5"/>
      <c r="E7" s="5"/>
      <c r="F7" s="5"/>
      <c r="G7" s="5"/>
      <c r="H7" s="14"/>
      <c r="I7" s="14"/>
      <c r="J7" s="14"/>
      <c r="K7" s="14"/>
      <c r="L7" s="5"/>
      <c r="M7" s="5"/>
    </row>
    <row r="8" spans="1:30">
      <c r="A8" s="54">
        <v>2022</v>
      </c>
      <c r="B8" s="55">
        <v>70</v>
      </c>
      <c r="C8" s="51"/>
      <c r="D8" s="15"/>
      <c r="E8" s="15"/>
      <c r="F8" s="15"/>
      <c r="G8" s="15"/>
      <c r="H8" s="8"/>
      <c r="I8" s="8"/>
      <c r="J8" s="8"/>
      <c r="K8" s="8"/>
      <c r="L8" s="8"/>
      <c r="M8" s="8"/>
      <c r="O8" s="10"/>
      <c r="P8" s="10"/>
      <c r="Q8" s="10"/>
      <c r="R8" s="3"/>
      <c r="S8" s="3"/>
      <c r="T8" s="3"/>
      <c r="U8" s="3"/>
      <c r="V8" s="3"/>
      <c r="X8" s="3"/>
      <c r="Y8" s="3"/>
      <c r="Z8" s="3"/>
      <c r="AA8" s="3"/>
      <c r="AB8" s="3"/>
      <c r="AC8" s="3"/>
      <c r="AD8" s="3"/>
    </row>
    <row r="9" spans="1:30">
      <c r="A9" s="56">
        <v>2023</v>
      </c>
      <c r="B9" s="55">
        <v>77</v>
      </c>
      <c r="C9" s="51"/>
      <c r="D9" s="15"/>
      <c r="E9" s="15"/>
      <c r="F9" s="15"/>
      <c r="G9" s="15"/>
      <c r="H9" s="8"/>
      <c r="I9" s="8"/>
      <c r="J9" s="8"/>
      <c r="K9" s="8"/>
      <c r="L9" s="8"/>
      <c r="M9" s="8"/>
      <c r="O9" s="10"/>
      <c r="P9" s="10"/>
      <c r="Q9" s="10"/>
      <c r="R9" s="3"/>
      <c r="S9" s="3"/>
      <c r="T9" s="3"/>
      <c r="U9" s="3"/>
      <c r="V9" s="3"/>
      <c r="X9" s="3"/>
      <c r="Y9" s="3"/>
      <c r="Z9" s="3"/>
      <c r="AA9" s="3"/>
      <c r="AB9" s="3"/>
      <c r="AC9" s="3"/>
      <c r="AD9" s="3"/>
    </row>
    <row r="10" spans="1:30">
      <c r="A10" s="54">
        <v>2024</v>
      </c>
      <c r="B10" s="55">
        <v>84.7</v>
      </c>
      <c r="C10" s="51"/>
      <c r="D10" s="15"/>
      <c r="E10" s="15"/>
      <c r="F10" s="15"/>
      <c r="G10" s="15"/>
      <c r="H10" s="8"/>
      <c r="I10" s="8"/>
      <c r="J10" s="8"/>
      <c r="K10" s="8"/>
      <c r="L10" s="8"/>
      <c r="M10" s="8"/>
      <c r="O10" s="10"/>
      <c r="P10" s="10"/>
      <c r="Q10" s="10"/>
      <c r="R10" s="3"/>
      <c r="S10" s="3"/>
      <c r="T10" s="9"/>
      <c r="U10" s="9"/>
      <c r="V10" s="9"/>
      <c r="X10" s="9"/>
      <c r="Y10" s="9"/>
      <c r="Z10" s="4"/>
      <c r="AA10" s="4"/>
      <c r="AB10" s="4"/>
      <c r="AC10" s="4"/>
      <c r="AD10" s="4"/>
    </row>
    <row r="11" spans="1:30">
      <c r="A11" s="56">
        <v>2025</v>
      </c>
      <c r="B11" s="55">
        <v>93.170000000000016</v>
      </c>
      <c r="C11" s="51"/>
      <c r="D11" s="15"/>
      <c r="E11" s="15"/>
      <c r="F11" s="15"/>
      <c r="G11" s="15"/>
      <c r="H11" s="8"/>
      <c r="I11" s="8"/>
      <c r="J11" s="8"/>
      <c r="K11" s="8"/>
      <c r="L11" s="8"/>
      <c r="M11" s="8"/>
      <c r="O11" s="10"/>
      <c r="P11" s="10"/>
      <c r="Q11" s="10"/>
      <c r="R11" s="3"/>
      <c r="S11" s="3"/>
      <c r="T11" s="9"/>
      <c r="U11" s="9"/>
      <c r="V11" s="9"/>
      <c r="X11" s="9"/>
      <c r="Y11" s="9"/>
      <c r="Z11" s="4"/>
      <c r="AA11" s="4"/>
      <c r="AB11" s="4"/>
      <c r="AC11" s="4"/>
      <c r="AD11" s="4"/>
    </row>
    <row r="12" spans="1:30">
      <c r="A12" s="54">
        <v>2026</v>
      </c>
      <c r="B12" s="55">
        <v>102.48700000000002</v>
      </c>
      <c r="C12" s="51"/>
      <c r="D12" s="15"/>
      <c r="E12" s="15"/>
      <c r="F12" s="15"/>
      <c r="G12" s="15"/>
      <c r="H12" s="8"/>
      <c r="I12" s="8"/>
      <c r="J12" s="8"/>
      <c r="K12" s="8"/>
      <c r="L12" s="8"/>
      <c r="M12" s="8"/>
      <c r="O12" s="10"/>
      <c r="P12" s="10"/>
      <c r="Q12" s="10"/>
      <c r="R12" s="3"/>
      <c r="S12" s="3"/>
      <c r="T12" s="9"/>
      <c r="U12" s="9"/>
      <c r="V12" s="9"/>
      <c r="X12" s="9"/>
      <c r="Y12" s="9"/>
      <c r="Z12" s="4"/>
      <c r="AA12" s="4"/>
      <c r="AB12" s="4"/>
      <c r="AC12" s="4"/>
      <c r="AD12" s="4"/>
    </row>
    <row r="13" spans="1:30">
      <c r="A13" s="56">
        <v>2027</v>
      </c>
      <c r="B13" s="55">
        <v>112.73570000000004</v>
      </c>
      <c r="C13" s="51"/>
      <c r="D13" s="15"/>
      <c r="E13" s="15"/>
      <c r="F13" s="15"/>
      <c r="G13" s="15"/>
      <c r="H13" s="8"/>
      <c r="I13" s="8"/>
      <c r="J13" s="8"/>
      <c r="K13" s="8"/>
      <c r="L13" s="8"/>
      <c r="M13" s="8"/>
      <c r="O13" s="10"/>
      <c r="P13" s="10"/>
      <c r="Q13" s="10"/>
      <c r="R13" s="3"/>
      <c r="S13" s="3"/>
      <c r="T13" s="9"/>
      <c r="U13" s="9"/>
      <c r="V13" s="9"/>
      <c r="X13" s="9"/>
      <c r="Y13" s="9"/>
      <c r="Z13" s="4"/>
      <c r="AA13" s="4"/>
      <c r="AB13" s="4"/>
      <c r="AC13" s="4"/>
      <c r="AD13" s="4"/>
    </row>
    <row r="14" spans="1:30">
      <c r="A14" s="54">
        <v>2028</v>
      </c>
      <c r="B14" s="57">
        <v>124.00927000000006</v>
      </c>
      <c r="C14" s="51"/>
      <c r="E14" s="15"/>
      <c r="F14" s="15"/>
      <c r="G14" s="15"/>
      <c r="H14" s="8"/>
      <c r="I14" s="8"/>
      <c r="J14" s="8"/>
      <c r="K14" s="8"/>
      <c r="L14" s="8"/>
      <c r="M14" s="8"/>
      <c r="O14" s="10"/>
      <c r="P14" s="10"/>
      <c r="Q14" s="10"/>
      <c r="R14" s="9"/>
      <c r="S14" s="9"/>
      <c r="T14" s="9"/>
      <c r="U14" s="9"/>
      <c r="V14" s="9"/>
      <c r="X14" s="9"/>
      <c r="Y14" s="9"/>
      <c r="Z14" s="4"/>
      <c r="AA14" s="4"/>
      <c r="AB14" s="4"/>
      <c r="AC14" s="4"/>
      <c r="AD14" s="4"/>
    </row>
    <row r="15" spans="1:30">
      <c r="A15" s="56">
        <v>2029</v>
      </c>
      <c r="B15" s="57">
        <v>136.41019700000007</v>
      </c>
      <c r="C15" s="51"/>
      <c r="D15" s="15"/>
      <c r="E15" s="15"/>
      <c r="F15" s="15"/>
      <c r="H15" s="8"/>
      <c r="I15" s="8"/>
      <c r="J15" s="8"/>
      <c r="K15" s="8"/>
      <c r="L15" s="8"/>
      <c r="M15" s="8"/>
      <c r="O15" s="10"/>
      <c r="P15" s="10"/>
      <c r="Q15" s="10"/>
      <c r="R15" s="9"/>
      <c r="S15" s="9"/>
      <c r="T15" s="9"/>
      <c r="U15" s="9"/>
      <c r="V15" s="9"/>
      <c r="X15" s="9"/>
      <c r="Y15" s="9"/>
      <c r="Z15" s="4"/>
      <c r="AA15" s="4"/>
      <c r="AB15" s="4"/>
      <c r="AC15" s="4"/>
      <c r="AD15" s="4"/>
    </row>
    <row r="16" spans="1:30">
      <c r="A16" s="54">
        <v>2030</v>
      </c>
      <c r="B16" s="57">
        <v>150.05121670000008</v>
      </c>
      <c r="C16" s="51"/>
      <c r="D16" s="15"/>
      <c r="E16" s="15"/>
      <c r="F16" s="15"/>
      <c r="H16" s="8"/>
      <c r="I16" s="8"/>
      <c r="J16" s="8"/>
      <c r="K16" s="8"/>
      <c r="L16" s="8"/>
      <c r="M16" s="8"/>
      <c r="O16" s="10"/>
      <c r="P16" s="10"/>
      <c r="Q16" s="10"/>
      <c r="R16" s="9"/>
      <c r="S16" s="9"/>
      <c r="T16" s="9"/>
      <c r="U16" s="9"/>
      <c r="V16" s="9"/>
      <c r="X16" s="9"/>
      <c r="Y16" s="9"/>
      <c r="Z16" s="4"/>
      <c r="AA16" s="4"/>
      <c r="AB16" s="4"/>
      <c r="AC16" s="4"/>
      <c r="AD16" s="4"/>
    </row>
    <row r="17" spans="1:30">
      <c r="A17" s="56">
        <v>2031</v>
      </c>
      <c r="B17" s="57">
        <v>154.55275320100009</v>
      </c>
      <c r="C17" s="51"/>
      <c r="D17" s="15"/>
      <c r="E17" s="15"/>
      <c r="F17" s="15"/>
      <c r="H17" s="8"/>
      <c r="I17" s="8"/>
      <c r="J17" s="8"/>
      <c r="K17" s="8"/>
      <c r="L17" s="8"/>
      <c r="M17" s="8"/>
      <c r="O17" s="10"/>
      <c r="P17" s="10"/>
      <c r="Q17" s="10"/>
      <c r="R17" s="9"/>
      <c r="S17" s="9"/>
      <c r="T17" s="9"/>
      <c r="U17" s="9"/>
      <c r="V17" s="9"/>
      <c r="X17" s="9"/>
      <c r="Y17" s="9"/>
      <c r="Z17" s="4"/>
      <c r="AA17" s="4"/>
      <c r="AB17" s="4"/>
      <c r="AC17" s="4"/>
      <c r="AD17" s="4"/>
    </row>
    <row r="18" spans="1:30">
      <c r="A18" s="54">
        <v>2032</v>
      </c>
      <c r="B18" s="57">
        <v>159.18933579703008</v>
      </c>
      <c r="C18" s="51"/>
      <c r="D18" s="15"/>
      <c r="E18" s="15"/>
      <c r="F18" s="15"/>
      <c r="H18" s="8"/>
      <c r="I18" s="8"/>
      <c r="J18" s="8"/>
      <c r="K18" s="8"/>
      <c r="L18" s="8"/>
      <c r="M18" s="8"/>
      <c r="O18" s="10"/>
      <c r="P18" s="10"/>
      <c r="Q18" s="10"/>
      <c r="R18" s="9"/>
      <c r="S18" s="9"/>
      <c r="T18" s="9"/>
      <c r="U18" s="9"/>
      <c r="V18" s="9"/>
      <c r="X18" s="9"/>
      <c r="Y18" s="9"/>
      <c r="Z18" s="4"/>
      <c r="AA18" s="4"/>
      <c r="AB18" s="4"/>
      <c r="AC18" s="4"/>
      <c r="AD18" s="4"/>
    </row>
    <row r="19" spans="1:30">
      <c r="A19" s="56">
        <v>2033</v>
      </c>
      <c r="B19" s="57">
        <v>163.96501587094099</v>
      </c>
      <c r="C19" s="51"/>
      <c r="D19" s="15"/>
      <c r="E19" s="15"/>
      <c r="F19" s="15"/>
      <c r="H19" s="8"/>
      <c r="I19" s="8"/>
      <c r="J19" s="8"/>
      <c r="K19" s="8"/>
      <c r="L19" s="8"/>
      <c r="M19" s="8"/>
      <c r="O19" s="10"/>
      <c r="P19" s="10"/>
      <c r="Q19" s="10"/>
      <c r="R19" s="9"/>
      <c r="S19" s="9"/>
      <c r="T19" s="9"/>
      <c r="U19" s="9"/>
      <c r="V19" s="9"/>
      <c r="X19" s="9"/>
      <c r="Y19" s="9"/>
      <c r="Z19" s="4"/>
      <c r="AA19" s="4"/>
      <c r="AB19" s="4"/>
      <c r="AC19" s="4"/>
      <c r="AD19" s="4"/>
    </row>
    <row r="20" spans="1:30">
      <c r="A20" s="54">
        <v>2034</v>
      </c>
      <c r="B20" s="57">
        <v>168.88396634706922</v>
      </c>
      <c r="C20" s="51"/>
      <c r="D20" s="15"/>
      <c r="E20" s="15"/>
      <c r="F20" s="15"/>
      <c r="H20" s="8"/>
      <c r="I20" s="8"/>
      <c r="J20" s="8"/>
      <c r="K20" s="8"/>
      <c r="L20" s="8"/>
      <c r="M20" s="8"/>
      <c r="O20" s="10"/>
      <c r="P20" s="10"/>
      <c r="Q20" s="10"/>
      <c r="R20" s="9"/>
      <c r="S20" s="9"/>
      <c r="T20" s="9"/>
      <c r="U20" s="9"/>
      <c r="V20" s="9"/>
      <c r="X20" s="9"/>
      <c r="Y20" s="9"/>
      <c r="Z20" s="4"/>
      <c r="AA20" s="4"/>
      <c r="AB20" s="4"/>
      <c r="AC20" s="4"/>
      <c r="AD20" s="4"/>
    </row>
    <row r="21" spans="1:30">
      <c r="A21" s="56">
        <v>2035</v>
      </c>
      <c r="B21" s="57">
        <v>173.9504853374813</v>
      </c>
      <c r="C21" s="51"/>
      <c r="D21" s="15"/>
      <c r="E21" s="15"/>
      <c r="F21" s="15"/>
      <c r="H21" s="8"/>
      <c r="I21" s="8"/>
      <c r="J21" s="8"/>
      <c r="K21" s="8"/>
      <c r="L21" s="8"/>
      <c r="M21" s="8"/>
      <c r="O21" s="10"/>
      <c r="P21" s="10"/>
      <c r="Q21" s="10"/>
      <c r="R21" s="9"/>
      <c r="S21" s="9"/>
      <c r="T21" s="9"/>
      <c r="U21" s="9"/>
      <c r="V21" s="9"/>
      <c r="X21" s="9"/>
      <c r="Y21" s="9"/>
      <c r="Z21" s="4"/>
      <c r="AA21" s="4"/>
      <c r="AB21" s="4"/>
      <c r="AC21" s="4"/>
      <c r="AD21" s="4"/>
    </row>
    <row r="22" spans="1:30">
      <c r="A22" s="4"/>
      <c r="B22" s="4"/>
      <c r="C22" s="15"/>
      <c r="D22" s="15"/>
      <c r="E22" s="15"/>
      <c r="F22" s="15"/>
      <c r="G22" s="9"/>
      <c r="H22" s="9"/>
      <c r="I22" s="9"/>
      <c r="J22" s="9"/>
      <c r="K22" s="9"/>
      <c r="L22" s="8"/>
      <c r="M22" s="8"/>
      <c r="N22" s="9"/>
      <c r="P22" s="9"/>
      <c r="Q22" s="9"/>
      <c r="R22" s="9"/>
      <c r="S22" s="9"/>
      <c r="T22" s="9"/>
      <c r="U22" s="9"/>
      <c r="V22" s="9"/>
      <c r="X22" s="9"/>
      <c r="Y22" s="9"/>
      <c r="Z22" s="4"/>
      <c r="AA22" s="4"/>
      <c r="AB22" s="4"/>
      <c r="AC22" s="4"/>
      <c r="AD22" s="4"/>
    </row>
    <row r="23" spans="1:30">
      <c r="C23" s="7"/>
      <c r="D23" s="7"/>
      <c r="E23" s="7"/>
      <c r="F23" s="7"/>
      <c r="G23" s="9"/>
      <c r="H23" s="9"/>
      <c r="I23" s="9"/>
      <c r="J23" s="9"/>
      <c r="K23" s="9"/>
      <c r="L23" s="8"/>
      <c r="M23" s="8"/>
      <c r="N23" s="9"/>
      <c r="P23" s="5"/>
      <c r="Q23" s="9"/>
      <c r="R23" s="9"/>
      <c r="S23" s="9"/>
      <c r="T23" s="9"/>
      <c r="U23" s="9"/>
      <c r="W23" s="9"/>
      <c r="X23" s="9"/>
    </row>
    <row r="24" spans="1:30">
      <c r="G24" s="9"/>
      <c r="H24" s="9"/>
      <c r="I24" s="9"/>
      <c r="J24" s="9"/>
      <c r="K24" s="9"/>
      <c r="L24" s="9"/>
      <c r="M24" s="9"/>
      <c r="N24" s="9"/>
      <c r="P24" s="16"/>
      <c r="Q24" s="16"/>
      <c r="R24" s="16"/>
      <c r="S24" s="17"/>
      <c r="T24" s="16"/>
      <c r="U24" s="16"/>
      <c r="V24" s="18"/>
      <c r="W24" s="16"/>
      <c r="X24" s="16"/>
      <c r="Y24" s="16"/>
    </row>
    <row r="25" spans="1:30">
      <c r="G25" s="9"/>
      <c r="H25" s="9"/>
      <c r="I25" s="9"/>
      <c r="J25" s="9"/>
      <c r="K25" s="9"/>
      <c r="L25" s="9"/>
      <c r="M25" s="9"/>
      <c r="N25" s="9"/>
      <c r="P25" s="19"/>
      <c r="Q25" s="16"/>
      <c r="R25" s="19"/>
      <c r="S25" s="20"/>
      <c r="T25" s="21"/>
      <c r="U25" s="21"/>
      <c r="V25" s="21"/>
      <c r="W25" s="21"/>
      <c r="X25" s="21"/>
      <c r="Y25" s="21"/>
    </row>
    <row r="26" spans="1:30">
      <c r="G26" s="9"/>
      <c r="H26" s="9"/>
      <c r="I26" s="9"/>
      <c r="J26" s="9"/>
      <c r="K26" s="9"/>
      <c r="L26" s="9"/>
      <c r="M26" s="9"/>
      <c r="N26" s="9"/>
      <c r="P26" s="19"/>
      <c r="Q26" s="16"/>
      <c r="R26" s="18"/>
      <c r="S26" s="22"/>
      <c r="T26" s="17"/>
      <c r="U26" s="17"/>
      <c r="V26" s="23"/>
      <c r="W26" s="17"/>
      <c r="X26" s="17"/>
      <c r="Y26" s="17"/>
    </row>
    <row r="27" spans="1:30">
      <c r="G27" s="9"/>
      <c r="H27" s="9"/>
      <c r="I27" s="9"/>
      <c r="J27" s="9"/>
      <c r="K27" s="9"/>
      <c r="L27" s="9"/>
      <c r="M27" s="9"/>
      <c r="N27" s="9"/>
      <c r="P27" s="9"/>
      <c r="Q27" s="9"/>
      <c r="R27" s="9"/>
      <c r="S27" s="9"/>
      <c r="T27" s="9"/>
      <c r="U27" s="9"/>
      <c r="V27" s="9"/>
    </row>
    <row r="28" spans="1:30">
      <c r="G28" s="9"/>
      <c r="H28" s="9"/>
      <c r="I28" s="9"/>
      <c r="J28" s="9"/>
      <c r="K28" s="9"/>
      <c r="L28" s="9"/>
      <c r="M28" s="9"/>
      <c r="N28" s="9"/>
      <c r="P28" s="9"/>
      <c r="Q28" s="9"/>
      <c r="R28" s="9"/>
      <c r="S28" s="9"/>
      <c r="T28" s="9"/>
      <c r="U28" s="9"/>
      <c r="V28" s="9"/>
    </row>
    <row r="29" spans="1:30">
      <c r="G29" s="9"/>
      <c r="H29" s="9"/>
      <c r="I29" s="9"/>
      <c r="J29" s="9"/>
      <c r="K29" s="9"/>
      <c r="L29" s="9"/>
      <c r="M29" s="9"/>
      <c r="N29" s="9"/>
      <c r="P29" s="9"/>
      <c r="Q29" s="9"/>
      <c r="R29" s="9"/>
      <c r="S29" s="9"/>
      <c r="T29" s="9"/>
      <c r="U29" s="9"/>
      <c r="V29" s="9"/>
    </row>
    <row r="30" spans="1:30">
      <c r="G30" s="9"/>
      <c r="H30" s="9"/>
      <c r="I30" s="9"/>
      <c r="J30" s="9"/>
      <c r="K30" s="9"/>
      <c r="L30" s="9"/>
      <c r="M30" s="9"/>
      <c r="N30" s="9"/>
      <c r="P30" s="9"/>
      <c r="Q30" s="9"/>
      <c r="R30" s="9"/>
      <c r="S30" s="9"/>
      <c r="T30" s="9"/>
      <c r="U30" s="9"/>
      <c r="V30" s="9"/>
    </row>
    <row r="31" spans="1:30">
      <c r="G31" s="9"/>
      <c r="H31" s="9"/>
      <c r="I31" s="9"/>
      <c r="J31" s="9"/>
      <c r="K31" s="9"/>
      <c r="L31" s="9"/>
      <c r="M31" s="9"/>
      <c r="N31" s="9"/>
      <c r="P31" s="9"/>
      <c r="Q31" s="9"/>
      <c r="R31" s="9"/>
      <c r="S31" s="9"/>
      <c r="T31" s="9"/>
      <c r="U31" s="9"/>
      <c r="V31" s="9"/>
    </row>
    <row r="32" spans="1:30">
      <c r="G32" s="9"/>
      <c r="H32" s="9"/>
      <c r="I32" s="9"/>
      <c r="J32" s="9"/>
      <c r="K32" s="9"/>
      <c r="L32" s="9"/>
      <c r="M32" s="9"/>
      <c r="N32" s="9"/>
      <c r="P32" s="9"/>
      <c r="Q32" s="9"/>
      <c r="R32" s="9"/>
      <c r="S32" s="9"/>
      <c r="T32" s="9"/>
      <c r="U32" s="9"/>
      <c r="V32" s="9"/>
    </row>
    <row r="33" spans="7:22" ht="15.75">
      <c r="G33" s="9"/>
      <c r="H33" s="9"/>
      <c r="I33" s="9"/>
      <c r="J33" s="9"/>
      <c r="K33" s="9"/>
      <c r="L33" s="9"/>
      <c r="M33" s="9"/>
      <c r="N33" s="9"/>
      <c r="P33" s="24"/>
      <c r="R33" s="24"/>
      <c r="S33" s="9"/>
      <c r="T33" s="9"/>
      <c r="U33" s="9"/>
      <c r="V33" s="9"/>
    </row>
    <row r="34" spans="7:22">
      <c r="G34" s="9"/>
      <c r="H34" s="9"/>
      <c r="I34" s="9"/>
      <c r="J34" s="9"/>
      <c r="K34" s="9"/>
      <c r="L34" s="9"/>
      <c r="M34" s="9"/>
      <c r="N34" s="9"/>
      <c r="P34" s="25"/>
      <c r="R34" s="26"/>
      <c r="S34" s="9"/>
      <c r="T34" s="9"/>
      <c r="U34" s="9"/>
      <c r="V34" s="9"/>
    </row>
    <row r="35" spans="7:22">
      <c r="P35" s="9"/>
      <c r="R35" s="27"/>
      <c r="S35" s="9"/>
      <c r="T35" s="9"/>
    </row>
    <row r="36" spans="7:22">
      <c r="R36" s="28"/>
      <c r="S36" s="7"/>
      <c r="U36" s="11"/>
      <c r="V36" s="12"/>
    </row>
    <row r="37" spans="7:22">
      <c r="R37" s="28"/>
      <c r="S37" s="7"/>
      <c r="V37" s="13"/>
    </row>
    <row r="38" spans="7:22">
      <c r="R38" s="28"/>
      <c r="S38" s="7"/>
      <c r="V38" s="13"/>
    </row>
    <row r="39" spans="7:22">
      <c r="R39" s="28"/>
      <c r="S39" s="7"/>
      <c r="V39" s="13"/>
    </row>
    <row r="40" spans="7:22">
      <c r="V40" s="13"/>
    </row>
    <row r="49" spans="1:2">
      <c r="A49" s="4"/>
      <c r="B49" s="4"/>
    </row>
    <row r="50" spans="1:2">
      <c r="A50" s="4"/>
      <c r="B50" s="4"/>
    </row>
    <row r="51" spans="1:2">
      <c r="A51" s="4"/>
      <c r="B51" s="4"/>
    </row>
    <row r="52" spans="1:2">
      <c r="A52" s="4"/>
      <c r="B52" s="4"/>
    </row>
    <row r="53" spans="1:2">
      <c r="A53" s="4"/>
      <c r="B53" s="4"/>
    </row>
    <row r="54" spans="1:2">
      <c r="A54" s="4"/>
      <c r="B54" s="4"/>
    </row>
    <row r="55" spans="1:2">
      <c r="A55" s="4"/>
      <c r="B55" s="4"/>
    </row>
    <row r="56" spans="1:2">
      <c r="A56" s="4"/>
      <c r="B56" s="4"/>
    </row>
    <row r="57" spans="1:2">
      <c r="A57" s="4"/>
      <c r="B57" s="4"/>
    </row>
    <row r="58" spans="1:2">
      <c r="A58" s="4"/>
      <c r="B58" s="4"/>
    </row>
    <row r="59" spans="1:2">
      <c r="A59" s="4"/>
      <c r="B59" s="4"/>
    </row>
    <row r="60" spans="1:2">
      <c r="A60" s="4"/>
      <c r="B60" s="4"/>
    </row>
    <row r="61" spans="1:2">
      <c r="A61" s="4"/>
      <c r="B61" s="4"/>
    </row>
    <row r="62" spans="1:2">
      <c r="A62" s="4"/>
      <c r="B62" s="4"/>
    </row>
    <row r="63" spans="1:2">
      <c r="A63" s="4"/>
      <c r="B63" s="4"/>
    </row>
    <row r="64" spans="1:2">
      <c r="A64" s="4"/>
      <c r="B64" s="4"/>
    </row>
  </sheetData>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CC20F4-264E-4F53-BCBC-1D2E4FB838E8}">
  <sheetPr>
    <tabColor theme="7" tint="0.79998168889431442"/>
  </sheetPr>
  <dimension ref="A1:X33"/>
  <sheetViews>
    <sheetView zoomScale="85" zoomScaleNormal="85" workbookViewId="0"/>
  </sheetViews>
  <sheetFormatPr defaultRowHeight="15"/>
  <cols>
    <col min="2" max="2" width="18.140625" bestFit="1" customWidth="1"/>
    <col min="5" max="12" width="10.140625" customWidth="1"/>
  </cols>
  <sheetData>
    <row r="1" spans="1:24">
      <c r="A1" s="5" t="s">
        <v>27</v>
      </c>
    </row>
    <row r="3" spans="1:24">
      <c r="A3" t="s">
        <v>0</v>
      </c>
      <c r="B3" s="30"/>
      <c r="C3" s="30"/>
    </row>
    <row r="4" spans="1:24">
      <c r="A4" s="193" t="s">
        <v>28</v>
      </c>
      <c r="B4" s="193"/>
      <c r="C4" s="30"/>
    </row>
    <row r="5" spans="1:24">
      <c r="A5" s="193" t="s">
        <v>29</v>
      </c>
      <c r="B5" s="193"/>
      <c r="C5" s="30"/>
    </row>
    <row r="6" spans="1:24">
      <c r="A6" s="193" t="s">
        <v>30</v>
      </c>
      <c r="B6" s="193"/>
      <c r="C6" s="30"/>
    </row>
    <row r="7" spans="1:24" ht="71.099999999999994" customHeight="1">
      <c r="A7" s="217" t="s">
        <v>31</v>
      </c>
      <c r="B7" s="217"/>
      <c r="C7" s="217"/>
      <c r="D7" s="217"/>
      <c r="E7" s="217"/>
      <c r="F7" s="217"/>
      <c r="G7" s="217"/>
      <c r="H7" s="217"/>
    </row>
    <row r="8" spans="1:24">
      <c r="B8" s="30"/>
      <c r="C8" s="30"/>
    </row>
    <row r="9" spans="1:24" ht="30">
      <c r="A9" s="58" t="s">
        <v>22</v>
      </c>
      <c r="B9" s="59" t="s">
        <v>9</v>
      </c>
    </row>
    <row r="10" spans="1:24">
      <c r="A10" s="37">
        <v>2021</v>
      </c>
      <c r="B10" s="61">
        <v>39.889000000000003</v>
      </c>
      <c r="C10" s="30"/>
      <c r="E10" s="1"/>
      <c r="F10" s="1"/>
      <c r="G10" s="1"/>
      <c r="H10" s="1"/>
      <c r="I10" s="1"/>
      <c r="J10" s="1"/>
      <c r="K10" s="1"/>
      <c r="L10" s="1"/>
    </row>
    <row r="11" spans="1:24">
      <c r="A11" s="37">
        <v>2022</v>
      </c>
      <c r="B11" s="61">
        <v>39.962144105366953</v>
      </c>
      <c r="C11" s="30"/>
      <c r="E11" s="1"/>
      <c r="F11" s="1"/>
      <c r="G11" s="1"/>
      <c r="H11" s="1"/>
      <c r="I11" s="1"/>
      <c r="J11" s="1"/>
      <c r="K11" s="1"/>
      <c r="L11" s="1"/>
      <c r="N11" s="52"/>
      <c r="O11" s="52"/>
      <c r="P11" s="52"/>
      <c r="R11" s="52"/>
      <c r="S11" s="52"/>
      <c r="T11" s="52"/>
      <c r="V11" s="36"/>
      <c r="W11" s="36"/>
      <c r="X11" s="36"/>
    </row>
    <row r="12" spans="1:24">
      <c r="A12" s="37">
        <v>2023</v>
      </c>
      <c r="B12" s="61">
        <v>40.200425384245818</v>
      </c>
      <c r="C12" s="30"/>
      <c r="E12" s="1"/>
      <c r="F12" s="1"/>
      <c r="G12" s="1"/>
      <c r="H12" s="1"/>
      <c r="I12" s="1"/>
      <c r="J12" s="1"/>
      <c r="K12" s="1"/>
      <c r="L12" s="1"/>
      <c r="N12" s="52"/>
      <c r="O12" s="52"/>
      <c r="P12" s="52"/>
      <c r="R12" s="52"/>
      <c r="S12" s="52"/>
      <c r="T12" s="52"/>
      <c r="V12" s="36"/>
      <c r="W12" s="36"/>
      <c r="X12" s="36"/>
    </row>
    <row r="13" spans="1:24">
      <c r="A13" s="37">
        <v>2024</v>
      </c>
      <c r="B13" s="61">
        <v>40.719186067364944</v>
      </c>
      <c r="C13" s="30"/>
      <c r="E13" s="1"/>
      <c r="F13" s="1"/>
      <c r="G13" s="1"/>
      <c r="H13" s="1"/>
      <c r="I13" s="1"/>
      <c r="J13" s="1"/>
      <c r="K13" s="1"/>
      <c r="L13" s="1"/>
      <c r="N13" s="52"/>
      <c r="O13" s="52"/>
      <c r="P13" s="52"/>
      <c r="R13" s="52"/>
      <c r="S13" s="52"/>
      <c r="T13" s="52"/>
      <c r="V13" s="36"/>
      <c r="W13" s="36"/>
      <c r="X13" s="36"/>
    </row>
    <row r="14" spans="1:24">
      <c r="A14" s="37">
        <v>2025</v>
      </c>
      <c r="B14" s="61">
        <v>41.313462313990826</v>
      </c>
      <c r="C14" s="30"/>
      <c r="E14" s="1"/>
      <c r="F14" s="1"/>
      <c r="G14" s="1"/>
      <c r="H14" s="1"/>
      <c r="I14" s="1"/>
      <c r="J14" s="1"/>
      <c r="K14" s="1"/>
      <c r="L14" s="1"/>
      <c r="N14" s="52"/>
      <c r="O14" s="52"/>
      <c r="P14" s="52"/>
      <c r="R14" s="52"/>
      <c r="S14" s="52"/>
      <c r="T14" s="52"/>
      <c r="V14" s="36"/>
      <c r="W14" s="36"/>
      <c r="X14" s="36"/>
    </row>
    <row r="15" spans="1:24">
      <c r="A15" s="37">
        <v>2026</v>
      </c>
      <c r="B15" s="61">
        <v>42.062355834988097</v>
      </c>
      <c r="C15" s="30"/>
      <c r="E15" s="1"/>
      <c r="F15" s="1"/>
      <c r="G15" s="1"/>
      <c r="H15" s="1"/>
      <c r="I15" s="1"/>
      <c r="J15" s="1"/>
      <c r="K15" s="1"/>
      <c r="L15" s="1"/>
      <c r="N15" s="52"/>
      <c r="O15" s="52"/>
      <c r="P15" s="52"/>
      <c r="R15" s="52"/>
      <c r="S15" s="52"/>
      <c r="T15" s="52"/>
      <c r="V15" s="36"/>
      <c r="W15" s="36"/>
      <c r="X15" s="36"/>
    </row>
    <row r="16" spans="1:24">
      <c r="A16" s="37">
        <v>2027</v>
      </c>
      <c r="B16" s="61">
        <v>42.787714981334403</v>
      </c>
      <c r="C16" s="30"/>
      <c r="E16" s="1"/>
      <c r="F16" s="1"/>
      <c r="G16" s="1"/>
      <c r="H16" s="1"/>
      <c r="I16" s="1"/>
      <c r="J16" s="1"/>
      <c r="K16" s="1"/>
      <c r="L16" s="1"/>
      <c r="N16" s="52"/>
      <c r="O16" s="52"/>
      <c r="P16" s="52"/>
      <c r="R16" s="52"/>
      <c r="S16" s="52"/>
      <c r="T16" s="52"/>
      <c r="V16" s="36"/>
      <c r="W16" s="36"/>
      <c r="X16" s="36"/>
    </row>
    <row r="17" spans="1:24">
      <c r="A17" s="37">
        <v>2028</v>
      </c>
      <c r="B17" s="61">
        <v>43.560272555961895</v>
      </c>
      <c r="C17" s="30"/>
      <c r="E17" s="1"/>
      <c r="F17" s="1"/>
      <c r="G17" s="1"/>
      <c r="H17" s="1"/>
      <c r="I17" s="1"/>
      <c r="J17" s="1"/>
      <c r="K17" s="1"/>
      <c r="L17" s="1"/>
      <c r="N17" s="52"/>
      <c r="O17" s="52"/>
      <c r="P17" s="52"/>
      <c r="R17" s="52"/>
      <c r="S17" s="52"/>
      <c r="T17" s="52"/>
      <c r="V17" s="36"/>
      <c r="W17" s="36"/>
      <c r="X17" s="36"/>
    </row>
    <row r="18" spans="1:24">
      <c r="A18" s="37">
        <v>2029</v>
      </c>
      <c r="B18" s="61">
        <v>44.381561438244553</v>
      </c>
      <c r="C18" s="30"/>
      <c r="E18" s="1"/>
      <c r="F18" s="1"/>
      <c r="G18" s="1"/>
      <c r="H18" s="1"/>
      <c r="I18" s="1"/>
      <c r="J18" s="1"/>
      <c r="K18" s="1"/>
      <c r="L18" s="1"/>
      <c r="N18" s="52"/>
      <c r="O18" s="52"/>
      <c r="P18" s="52"/>
      <c r="R18" s="52"/>
      <c r="S18" s="52"/>
      <c r="T18" s="52"/>
      <c r="V18" s="36"/>
      <c r="W18" s="36"/>
      <c r="X18" s="36"/>
    </row>
    <row r="19" spans="1:24">
      <c r="A19" s="37">
        <v>2030</v>
      </c>
      <c r="B19" s="61">
        <v>45.264230534995491</v>
      </c>
      <c r="C19" s="30"/>
      <c r="E19" s="1"/>
      <c r="F19" s="1"/>
      <c r="G19" s="1"/>
      <c r="H19" s="1"/>
      <c r="I19" s="1"/>
      <c r="J19" s="1"/>
      <c r="K19" s="1"/>
      <c r="L19" s="1"/>
      <c r="N19" s="52"/>
      <c r="O19" s="52"/>
      <c r="P19" s="52"/>
      <c r="R19" s="52"/>
      <c r="S19" s="52"/>
      <c r="T19" s="52"/>
      <c r="V19" s="36"/>
      <c r="W19" s="36"/>
      <c r="X19" s="36"/>
    </row>
    <row r="20" spans="1:24">
      <c r="A20" s="37">
        <v>2031</v>
      </c>
      <c r="B20" s="61">
        <v>46.266093058633089</v>
      </c>
      <c r="C20" s="30"/>
      <c r="E20" s="1"/>
      <c r="F20" s="1"/>
      <c r="G20" s="1"/>
      <c r="H20" s="1"/>
      <c r="I20" s="1"/>
      <c r="J20" s="1"/>
      <c r="K20" s="1"/>
      <c r="L20" s="1"/>
      <c r="N20" s="52"/>
      <c r="O20" s="52"/>
      <c r="P20" s="52"/>
      <c r="R20" s="52"/>
      <c r="S20" s="52"/>
      <c r="T20" s="52"/>
      <c r="V20" s="36"/>
      <c r="W20" s="36"/>
      <c r="X20" s="36"/>
    </row>
    <row r="21" spans="1:24">
      <c r="A21" s="37">
        <v>2032</v>
      </c>
      <c r="B21" s="61">
        <v>47.298953844924768</v>
      </c>
      <c r="C21" s="30"/>
      <c r="E21" s="1"/>
      <c r="F21" s="1"/>
      <c r="G21" s="1"/>
      <c r="H21" s="1"/>
      <c r="I21" s="1"/>
      <c r="J21" s="1"/>
      <c r="K21" s="1"/>
      <c r="L21" s="1"/>
      <c r="N21" s="52"/>
      <c r="O21" s="52"/>
      <c r="P21" s="52"/>
      <c r="R21" s="52"/>
      <c r="S21" s="52"/>
      <c r="T21" s="52"/>
      <c r="V21" s="36"/>
      <c r="W21" s="36"/>
      <c r="X21" s="36"/>
    </row>
    <row r="22" spans="1:24">
      <c r="A22" s="37">
        <v>2033</v>
      </c>
      <c r="B22" s="61">
        <v>48.442064704555179</v>
      </c>
      <c r="C22" s="30"/>
      <c r="E22" s="1"/>
      <c r="F22" s="1"/>
      <c r="G22" s="1"/>
      <c r="H22" s="1"/>
      <c r="I22" s="1"/>
      <c r="J22" s="1"/>
      <c r="K22" s="1"/>
      <c r="L22" s="1"/>
      <c r="N22" s="52"/>
      <c r="O22" s="52"/>
      <c r="P22" s="52"/>
      <c r="R22" s="52"/>
      <c r="S22" s="52"/>
      <c r="T22" s="52"/>
      <c r="V22" s="36"/>
      <c r="W22" s="36"/>
      <c r="X22" s="36"/>
    </row>
    <row r="23" spans="1:24">
      <c r="A23" s="37">
        <v>2034</v>
      </c>
      <c r="B23" s="61">
        <v>49.579858916613752</v>
      </c>
      <c r="C23" s="30"/>
      <c r="E23" s="1"/>
      <c r="F23" s="1"/>
      <c r="G23" s="1"/>
      <c r="H23" s="1"/>
      <c r="I23" s="1"/>
      <c r="J23" s="1"/>
      <c r="K23" s="1"/>
      <c r="L23" s="1"/>
      <c r="N23" s="52"/>
      <c r="O23" s="52"/>
      <c r="P23" s="52"/>
      <c r="R23" s="52"/>
      <c r="S23" s="52"/>
      <c r="T23" s="52"/>
      <c r="V23" s="36"/>
      <c r="W23" s="36"/>
      <c r="X23" s="36"/>
    </row>
    <row r="24" spans="1:24">
      <c r="A24" s="37">
        <v>2035</v>
      </c>
      <c r="B24" s="61">
        <v>50.693090063957975</v>
      </c>
      <c r="C24" s="30"/>
      <c r="E24" s="1"/>
      <c r="F24" s="1"/>
      <c r="G24" s="1"/>
      <c r="H24" s="1"/>
      <c r="I24" s="1"/>
      <c r="J24" s="1"/>
      <c r="K24" s="1"/>
      <c r="L24" s="1"/>
      <c r="N24" s="52"/>
      <c r="O24" s="52"/>
      <c r="P24" s="52"/>
      <c r="R24" s="52"/>
      <c r="S24" s="52"/>
      <c r="T24" s="52"/>
      <c r="V24" s="36"/>
      <c r="W24" s="36"/>
      <c r="X24" s="36"/>
    </row>
    <row r="25" spans="1:24">
      <c r="B25" s="30"/>
      <c r="C25" s="30"/>
      <c r="N25" s="52"/>
      <c r="O25" s="52"/>
      <c r="P25" s="52"/>
      <c r="R25" s="52"/>
    </row>
    <row r="26" spans="1:24">
      <c r="B26" s="30"/>
      <c r="C26" s="30"/>
    </row>
    <row r="27" spans="1:24">
      <c r="B27" s="30"/>
      <c r="C27" s="30"/>
    </row>
    <row r="28" spans="1:24">
      <c r="B28" s="30"/>
      <c r="C28" s="30"/>
    </row>
    <row r="29" spans="1:24">
      <c r="B29" s="30"/>
      <c r="C29" s="30"/>
    </row>
    <row r="30" spans="1:24">
      <c r="B30" s="30"/>
      <c r="C30" s="30"/>
    </row>
    <row r="31" spans="1:24">
      <c r="B31" s="30"/>
      <c r="C31" s="30"/>
    </row>
    <row r="32" spans="1:24">
      <c r="B32" s="30"/>
      <c r="C32" s="30"/>
    </row>
    <row r="33" spans="2:3">
      <c r="B33" s="30"/>
      <c r="C33" s="30"/>
    </row>
  </sheetData>
  <mergeCells count="1">
    <mergeCell ref="A7:H7"/>
  </mergeCell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173D9A-EF45-448C-ABAA-2865988C4DD3}">
  <sheetPr>
    <tabColor theme="7" tint="0.79998168889431442"/>
  </sheetPr>
  <dimension ref="A1:G118"/>
  <sheetViews>
    <sheetView zoomScale="85" zoomScaleNormal="85" workbookViewId="0"/>
  </sheetViews>
  <sheetFormatPr defaultColWidth="8.7109375" defaultRowHeight="15"/>
  <cols>
    <col min="1" max="1" width="33.42578125" customWidth="1"/>
    <col min="2" max="7" width="17.7109375" customWidth="1"/>
    <col min="8" max="8" width="40.5703125" customWidth="1"/>
  </cols>
  <sheetData>
    <row r="1" spans="1:7">
      <c r="A1" s="5" t="s">
        <v>32</v>
      </c>
    </row>
    <row r="3" spans="1:7">
      <c r="A3" t="s">
        <v>0</v>
      </c>
    </row>
    <row r="4" spans="1:7">
      <c r="A4" t="s">
        <v>33</v>
      </c>
    </row>
    <row r="5" spans="1:7">
      <c r="A5" t="s">
        <v>34</v>
      </c>
    </row>
    <row r="6" spans="1:7">
      <c r="A6" t="s">
        <v>35</v>
      </c>
    </row>
    <row r="7" spans="1:7">
      <c r="A7" t="s">
        <v>36</v>
      </c>
    </row>
    <row r="8" spans="1:7">
      <c r="A8" t="s">
        <v>37</v>
      </c>
    </row>
    <row r="9" spans="1:7" ht="18">
      <c r="A9" t="s">
        <v>38</v>
      </c>
    </row>
    <row r="11" spans="1:7" s="147" customFormat="1">
      <c r="A11" s="146" t="s">
        <v>39</v>
      </c>
    </row>
    <row r="12" spans="1:7" ht="15.75" thickBot="1">
      <c r="A12" s="5"/>
    </row>
    <row r="13" spans="1:7" ht="30">
      <c r="A13" s="170"/>
      <c r="B13" s="155" t="s">
        <v>40</v>
      </c>
      <c r="C13" s="155" t="s">
        <v>41</v>
      </c>
      <c r="D13" s="155" t="s">
        <v>42</v>
      </c>
      <c r="E13" s="155" t="s">
        <v>43</v>
      </c>
      <c r="F13" s="155" t="s">
        <v>44</v>
      </c>
      <c r="G13" s="156" t="s">
        <v>45</v>
      </c>
    </row>
    <row r="14" spans="1:7">
      <c r="A14" s="171" t="s">
        <v>46</v>
      </c>
      <c r="B14" s="172">
        <v>46</v>
      </c>
      <c r="C14" s="172">
        <v>12</v>
      </c>
      <c r="D14" s="172">
        <v>10</v>
      </c>
      <c r="E14" s="172">
        <v>15</v>
      </c>
      <c r="F14" s="172">
        <v>11</v>
      </c>
      <c r="G14" s="173">
        <v>6</v>
      </c>
    </row>
    <row r="15" spans="1:7" ht="30">
      <c r="A15" s="171" t="s">
        <v>47</v>
      </c>
      <c r="B15" s="174">
        <v>5.4808000000000003</v>
      </c>
      <c r="C15" s="174">
        <v>0.63639999999999997</v>
      </c>
      <c r="D15" s="174">
        <v>2</v>
      </c>
      <c r="E15" s="174">
        <v>1.099</v>
      </c>
      <c r="F15" s="174">
        <v>0.3851</v>
      </c>
      <c r="G15" s="175">
        <v>0.86</v>
      </c>
    </row>
    <row r="16" spans="1:7">
      <c r="A16" s="171" t="s">
        <v>48</v>
      </c>
      <c r="B16" s="179">
        <v>66.400883231219524</v>
      </c>
      <c r="C16" s="179">
        <v>78.343850423078095</v>
      </c>
      <c r="D16" s="179">
        <v>96.887613622780762</v>
      </c>
      <c r="E16" s="179">
        <v>71.662904736542401</v>
      </c>
      <c r="F16" s="179">
        <v>115.94860378401506</v>
      </c>
      <c r="G16" s="180">
        <v>251.50099640085477</v>
      </c>
    </row>
    <row r="17" spans="1:7">
      <c r="A17" s="171" t="s">
        <v>49</v>
      </c>
      <c r="B17" s="179">
        <v>78.53335431149209</v>
      </c>
      <c r="C17" s="179">
        <v>95.935823265457273</v>
      </c>
      <c r="D17" s="179">
        <v>111.49965462004357</v>
      </c>
      <c r="E17" s="179">
        <v>89.879714718029746</v>
      </c>
      <c r="F17" s="179">
        <v>126.11292087224889</v>
      </c>
      <c r="G17" s="180">
        <v>273.00349931993037</v>
      </c>
    </row>
    <row r="18" spans="1:7">
      <c r="A18" s="171" t="s">
        <v>50</v>
      </c>
      <c r="B18" s="179">
        <v>117.84068203802639</v>
      </c>
      <c r="C18" s="179">
        <v>125.83246425975948</v>
      </c>
      <c r="D18" s="179">
        <v>126.55777006791361</v>
      </c>
      <c r="E18" s="179">
        <v>107.19980063117369</v>
      </c>
      <c r="F18" s="179">
        <v>134.51492281959287</v>
      </c>
      <c r="G18" s="180">
        <v>295.02385808907184</v>
      </c>
    </row>
    <row r="19" spans="1:7" ht="15.75" thickBot="1">
      <c r="A19" s="176" t="s">
        <v>51</v>
      </c>
      <c r="B19" s="177" t="s">
        <v>52</v>
      </c>
      <c r="C19" s="177" t="s">
        <v>53</v>
      </c>
      <c r="D19" s="177" t="s">
        <v>53</v>
      </c>
      <c r="E19" s="177" t="s">
        <v>54</v>
      </c>
      <c r="F19" s="177" t="s">
        <v>54</v>
      </c>
      <c r="G19" s="178" t="s">
        <v>54</v>
      </c>
    </row>
    <row r="21" spans="1:7">
      <c r="A21" s="5"/>
    </row>
    <row r="23" spans="1:7">
      <c r="A23" s="5"/>
      <c r="B23" s="5"/>
      <c r="C23" s="5"/>
      <c r="D23" s="5"/>
      <c r="E23" s="5"/>
    </row>
    <row r="24" spans="1:7">
      <c r="E24" s="32"/>
    </row>
    <row r="25" spans="1:7">
      <c r="E25" s="32"/>
    </row>
    <row r="26" spans="1:7">
      <c r="E26" s="32"/>
    </row>
    <row r="27" spans="1:7">
      <c r="E27" s="32"/>
    </row>
    <row r="28" spans="1:7">
      <c r="E28" s="32"/>
    </row>
    <row r="29" spans="1:7">
      <c r="E29" s="32"/>
    </row>
    <row r="30" spans="1:7">
      <c r="E30" s="32"/>
    </row>
    <row r="31" spans="1:7">
      <c r="E31" s="32"/>
    </row>
    <row r="32" spans="1:7">
      <c r="E32" s="32"/>
    </row>
    <row r="33" spans="5:5">
      <c r="E33" s="32"/>
    </row>
    <row r="34" spans="5:5">
      <c r="E34" s="32"/>
    </row>
    <row r="35" spans="5:5">
      <c r="E35" s="32"/>
    </row>
    <row r="36" spans="5:5">
      <c r="E36" s="32"/>
    </row>
    <row r="37" spans="5:5">
      <c r="E37" s="32"/>
    </row>
    <row r="38" spans="5:5">
      <c r="E38" s="32"/>
    </row>
    <row r="39" spans="5:5">
      <c r="E39" s="32"/>
    </row>
    <row r="40" spans="5:5">
      <c r="E40" s="32"/>
    </row>
    <row r="41" spans="5:5">
      <c r="E41" s="32"/>
    </row>
    <row r="42" spans="5:5">
      <c r="E42" s="32"/>
    </row>
    <row r="43" spans="5:5">
      <c r="E43" s="32"/>
    </row>
    <row r="44" spans="5:5">
      <c r="E44" s="32"/>
    </row>
    <row r="45" spans="5:5">
      <c r="E45" s="32"/>
    </row>
    <row r="46" spans="5:5">
      <c r="E46" s="32"/>
    </row>
    <row r="47" spans="5:5">
      <c r="E47" s="32"/>
    </row>
    <row r="48" spans="5:5">
      <c r="E48" s="32"/>
    </row>
    <row r="49" spans="5:5">
      <c r="E49" s="32"/>
    </row>
    <row r="50" spans="5:5">
      <c r="E50" s="32"/>
    </row>
    <row r="51" spans="5:5">
      <c r="E51" s="32"/>
    </row>
    <row r="52" spans="5:5">
      <c r="E52" s="32"/>
    </row>
    <row r="53" spans="5:5">
      <c r="E53" s="32"/>
    </row>
    <row r="54" spans="5:5">
      <c r="E54" s="32"/>
    </row>
    <row r="55" spans="5:5">
      <c r="E55" s="32"/>
    </row>
    <row r="56" spans="5:5">
      <c r="E56" s="32"/>
    </row>
    <row r="57" spans="5:5">
      <c r="E57" s="32"/>
    </row>
    <row r="58" spans="5:5">
      <c r="E58" s="32"/>
    </row>
    <row r="59" spans="5:5">
      <c r="E59" s="32"/>
    </row>
    <row r="60" spans="5:5">
      <c r="E60" s="32"/>
    </row>
    <row r="61" spans="5:5">
      <c r="E61" s="32"/>
    </row>
    <row r="62" spans="5:5">
      <c r="E62" s="32"/>
    </row>
    <row r="63" spans="5:5">
      <c r="E63" s="32"/>
    </row>
    <row r="64" spans="5:5">
      <c r="E64" s="32"/>
    </row>
    <row r="65" spans="5:5">
      <c r="E65" s="32"/>
    </row>
    <row r="66" spans="5:5">
      <c r="E66" s="32"/>
    </row>
    <row r="67" spans="5:5">
      <c r="E67" s="32"/>
    </row>
    <row r="68" spans="5:5">
      <c r="E68" s="32"/>
    </row>
    <row r="69" spans="5:5">
      <c r="E69" s="32"/>
    </row>
    <row r="70" spans="5:5">
      <c r="E70" s="32"/>
    </row>
    <row r="71" spans="5:5">
      <c r="E71" s="32"/>
    </row>
    <row r="72" spans="5:5">
      <c r="E72" s="32"/>
    </row>
    <row r="73" spans="5:5">
      <c r="E73" s="32"/>
    </row>
    <row r="74" spans="5:5">
      <c r="E74" s="32"/>
    </row>
    <row r="75" spans="5:5">
      <c r="E75" s="32"/>
    </row>
    <row r="76" spans="5:5">
      <c r="E76" s="32"/>
    </row>
    <row r="77" spans="5:5">
      <c r="E77" s="32"/>
    </row>
    <row r="78" spans="5:5">
      <c r="E78" s="32"/>
    </row>
    <row r="79" spans="5:5">
      <c r="E79" s="32"/>
    </row>
    <row r="80" spans="5:5">
      <c r="E80" s="32"/>
    </row>
    <row r="81" spans="5:5">
      <c r="E81" s="32"/>
    </row>
    <row r="82" spans="5:5">
      <c r="E82" s="32"/>
    </row>
    <row r="83" spans="5:5">
      <c r="E83" s="32"/>
    </row>
    <row r="84" spans="5:5">
      <c r="E84" s="32"/>
    </row>
    <row r="85" spans="5:5">
      <c r="E85" s="32"/>
    </row>
    <row r="86" spans="5:5">
      <c r="E86" s="32"/>
    </row>
    <row r="87" spans="5:5">
      <c r="E87" s="32"/>
    </row>
    <row r="88" spans="5:5">
      <c r="E88" s="32"/>
    </row>
    <row r="89" spans="5:5">
      <c r="E89" s="32"/>
    </row>
    <row r="90" spans="5:5">
      <c r="E90" s="32"/>
    </row>
    <row r="91" spans="5:5">
      <c r="E91" s="32"/>
    </row>
    <row r="92" spans="5:5">
      <c r="E92" s="32"/>
    </row>
    <row r="93" spans="5:5">
      <c r="E93" s="32"/>
    </row>
    <row r="94" spans="5:5">
      <c r="E94" s="32"/>
    </row>
    <row r="95" spans="5:5">
      <c r="E95" s="32"/>
    </row>
    <row r="96" spans="5:5">
      <c r="E96" s="32"/>
    </row>
    <row r="97" spans="5:5">
      <c r="E97" s="32"/>
    </row>
    <row r="98" spans="5:5">
      <c r="E98" s="32"/>
    </row>
    <row r="99" spans="5:5">
      <c r="E99" s="32"/>
    </row>
    <row r="100" spans="5:5">
      <c r="E100" s="32"/>
    </row>
    <row r="101" spans="5:5">
      <c r="E101" s="32"/>
    </row>
    <row r="102" spans="5:5">
      <c r="E102" s="32"/>
    </row>
    <row r="103" spans="5:5">
      <c r="E103" s="32"/>
    </row>
    <row r="104" spans="5:5">
      <c r="E104" s="32"/>
    </row>
    <row r="105" spans="5:5">
      <c r="E105" s="32"/>
    </row>
    <row r="106" spans="5:5">
      <c r="E106" s="32"/>
    </row>
    <row r="107" spans="5:5">
      <c r="E107" s="32"/>
    </row>
    <row r="108" spans="5:5">
      <c r="E108" s="32"/>
    </row>
    <row r="109" spans="5:5">
      <c r="E109" s="32"/>
    </row>
    <row r="110" spans="5:5">
      <c r="E110" s="32"/>
    </row>
    <row r="111" spans="5:5">
      <c r="E111" s="32"/>
    </row>
    <row r="112" spans="5:5">
      <c r="E112" s="32"/>
    </row>
    <row r="113" spans="5:5">
      <c r="E113" s="32"/>
    </row>
    <row r="114" spans="5:5">
      <c r="E114" s="32"/>
    </row>
    <row r="115" spans="5:5">
      <c r="E115" s="32"/>
    </row>
    <row r="116" spans="5:5">
      <c r="E116" s="32"/>
    </row>
    <row r="117" spans="5:5">
      <c r="E117" s="32"/>
    </row>
    <row r="118" spans="5:5">
      <c r="E118" s="32"/>
    </row>
  </sheetData>
  <phoneticPr fontId="31" type="noConversion"/>
  <conditionalFormatting sqref="B24:B118">
    <cfRule type="colorScale" priority="1">
      <colorScale>
        <cfvo type="min"/>
        <cfvo type="percentile" val="50"/>
        <cfvo type="max"/>
        <color rgb="FF63BE7B"/>
        <color rgb="FFFFEB84"/>
        <color rgb="FFF8696B"/>
      </colorScale>
    </cfRule>
  </conditionalFormatting>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74293D-B59D-4E0B-A1DA-F59492BE9B4E}">
  <sheetPr>
    <tabColor theme="7" tint="0.79998168889431442"/>
  </sheetPr>
  <dimension ref="A1:AF83"/>
  <sheetViews>
    <sheetView zoomScale="70" zoomScaleNormal="70" workbookViewId="0"/>
  </sheetViews>
  <sheetFormatPr defaultRowHeight="15"/>
  <cols>
    <col min="1" max="1" width="10.85546875" customWidth="1"/>
    <col min="2" max="2" width="16.28515625" customWidth="1"/>
    <col min="3" max="6" width="11.28515625" customWidth="1"/>
    <col min="7" max="7" width="15.42578125" bestFit="1" customWidth="1"/>
    <col min="8" max="9" width="10.28515625" bestFit="1" customWidth="1"/>
    <col min="10" max="10" width="16.28515625" bestFit="1" customWidth="1"/>
    <col min="11" max="14" width="12.5703125" customWidth="1"/>
    <col min="15" max="15" width="14.7109375" bestFit="1" customWidth="1"/>
    <col min="17" max="17" width="11.7109375" customWidth="1"/>
    <col min="18" max="18" width="16.28515625" bestFit="1" customWidth="1"/>
    <col min="19" max="22" width="12.140625" customWidth="1"/>
    <col min="23" max="23" width="14.7109375" bestFit="1" customWidth="1"/>
    <col min="25" max="25" width="11.85546875" customWidth="1"/>
    <col min="26" max="26" width="16.28515625" bestFit="1" customWidth="1"/>
    <col min="27" max="30" width="11" customWidth="1"/>
    <col min="31" max="31" width="12.85546875" customWidth="1"/>
  </cols>
  <sheetData>
    <row r="1" spans="1:31">
      <c r="A1" s="5" t="s">
        <v>55</v>
      </c>
    </row>
    <row r="2" spans="1:31">
      <c r="A2" t="s">
        <v>0</v>
      </c>
    </row>
    <row r="3" spans="1:31">
      <c r="A3" t="s">
        <v>56</v>
      </c>
    </row>
    <row r="5" spans="1:31">
      <c r="A5" s="64" t="s">
        <v>141</v>
      </c>
      <c r="B5" s="62"/>
      <c r="C5" s="62"/>
      <c r="D5" s="62"/>
      <c r="E5" s="62"/>
      <c r="F5" s="62"/>
      <c r="G5" s="62"/>
      <c r="H5" s="62"/>
      <c r="I5" s="62"/>
      <c r="J5" s="62"/>
      <c r="K5" s="62"/>
      <c r="L5" s="62"/>
      <c r="M5" s="62"/>
      <c r="N5" s="62"/>
      <c r="O5" s="62"/>
      <c r="P5" s="62"/>
      <c r="Q5" s="62"/>
      <c r="R5" s="62"/>
      <c r="S5" s="62"/>
      <c r="T5" s="62"/>
      <c r="U5" s="62"/>
      <c r="V5" s="62"/>
      <c r="W5" s="62"/>
      <c r="X5" s="62"/>
      <c r="Y5" s="62"/>
      <c r="Z5" s="62"/>
      <c r="AA5" s="62"/>
      <c r="AB5" s="62"/>
      <c r="AC5" s="62"/>
      <c r="AD5" s="62"/>
      <c r="AE5" s="62"/>
    </row>
    <row r="6" spans="1:31">
      <c r="A6" s="62" t="s">
        <v>143</v>
      </c>
      <c r="B6" s="62"/>
      <c r="C6" s="62"/>
      <c r="D6" s="62"/>
      <c r="E6" s="62"/>
      <c r="F6" s="62"/>
      <c r="G6" s="62"/>
      <c r="H6" s="62"/>
      <c r="I6" s="62" t="s">
        <v>144</v>
      </c>
      <c r="J6" s="62"/>
      <c r="K6" s="62"/>
      <c r="L6" s="62"/>
      <c r="M6" s="62"/>
      <c r="N6" s="62"/>
      <c r="O6" s="62"/>
      <c r="P6" s="62"/>
      <c r="Q6" s="62" t="s">
        <v>145</v>
      </c>
      <c r="R6" s="62"/>
      <c r="S6" s="62"/>
      <c r="T6" s="62"/>
      <c r="U6" s="62"/>
      <c r="V6" s="62"/>
      <c r="W6" s="62"/>
      <c r="X6" s="62"/>
      <c r="Y6" s="62" t="s">
        <v>146</v>
      </c>
      <c r="Z6" s="62"/>
      <c r="AA6" s="62"/>
      <c r="AB6" s="62"/>
      <c r="AC6" s="62"/>
      <c r="AD6" s="62"/>
      <c r="AE6" s="62"/>
    </row>
    <row r="7" spans="1:31" s="23" customFormat="1" ht="60">
      <c r="A7" s="165" t="s">
        <v>57</v>
      </c>
      <c r="B7" s="165" t="s">
        <v>58</v>
      </c>
      <c r="C7" s="165" t="s">
        <v>59</v>
      </c>
      <c r="D7" s="165" t="s">
        <v>60</v>
      </c>
      <c r="E7" s="165" t="s">
        <v>61</v>
      </c>
      <c r="F7" s="165" t="s">
        <v>62</v>
      </c>
      <c r="G7" s="165" t="s">
        <v>63</v>
      </c>
      <c r="H7" s="166"/>
      <c r="I7" s="165" t="s">
        <v>57</v>
      </c>
      <c r="J7" s="165" t="s">
        <v>58</v>
      </c>
      <c r="K7" s="165" t="s">
        <v>59</v>
      </c>
      <c r="L7" s="165" t="s">
        <v>60</v>
      </c>
      <c r="M7" s="165" t="s">
        <v>61</v>
      </c>
      <c r="N7" s="165" t="s">
        <v>62</v>
      </c>
      <c r="O7" s="165" t="s">
        <v>63</v>
      </c>
      <c r="P7" s="166"/>
      <c r="Q7" s="165" t="s">
        <v>57</v>
      </c>
      <c r="R7" s="165" t="s">
        <v>58</v>
      </c>
      <c r="S7" s="165" t="s">
        <v>59</v>
      </c>
      <c r="T7" s="165" t="s">
        <v>60</v>
      </c>
      <c r="U7" s="165" t="s">
        <v>61</v>
      </c>
      <c r="V7" s="165" t="s">
        <v>62</v>
      </c>
      <c r="W7" s="165" t="s">
        <v>63</v>
      </c>
      <c r="X7" s="166"/>
      <c r="Y7" s="165" t="s">
        <v>57</v>
      </c>
      <c r="Z7" s="165" t="s">
        <v>58</v>
      </c>
      <c r="AA7" s="165" t="s">
        <v>59</v>
      </c>
      <c r="AB7" s="165" t="s">
        <v>60</v>
      </c>
      <c r="AC7" s="165" t="s">
        <v>61</v>
      </c>
      <c r="AD7" s="165" t="s">
        <v>62</v>
      </c>
      <c r="AE7" s="165" t="s">
        <v>63</v>
      </c>
    </row>
    <row r="8" spans="1:31">
      <c r="A8" s="65">
        <f>I8-DATE(0,6,0)</f>
        <v>44683</v>
      </c>
      <c r="B8" s="34" t="s">
        <v>64</v>
      </c>
      <c r="C8" s="34">
        <v>16</v>
      </c>
      <c r="D8" s="69">
        <v>0.17</v>
      </c>
      <c r="E8" s="35">
        <v>23.827200000000001</v>
      </c>
      <c r="F8" s="66">
        <v>23.827200000000001</v>
      </c>
      <c r="G8" s="34" t="s">
        <v>65</v>
      </c>
      <c r="H8" s="62"/>
      <c r="I8" s="65">
        <v>44835</v>
      </c>
      <c r="J8" s="34" t="s">
        <v>64</v>
      </c>
      <c r="K8" s="34">
        <v>16</v>
      </c>
      <c r="L8" s="69">
        <v>0.17</v>
      </c>
      <c r="M8" s="35">
        <v>23.827200000000001</v>
      </c>
      <c r="N8" s="66">
        <v>23.827200000000001</v>
      </c>
      <c r="O8" s="34" t="s">
        <v>65</v>
      </c>
      <c r="P8" s="62"/>
      <c r="Q8" s="65">
        <f>I8+DATE(0,6,0)</f>
        <v>44987</v>
      </c>
      <c r="R8" s="34" t="s">
        <v>64</v>
      </c>
      <c r="S8" s="34">
        <v>16</v>
      </c>
      <c r="T8" s="69">
        <v>0.17</v>
      </c>
      <c r="U8" s="35">
        <v>23.827200000000001</v>
      </c>
      <c r="V8" s="66">
        <v>23.827200000000001</v>
      </c>
      <c r="W8" s="34" t="s">
        <v>65</v>
      </c>
      <c r="X8" s="62"/>
      <c r="Y8" s="65">
        <f>Q8+DATE(0,12,0)</f>
        <v>45322</v>
      </c>
      <c r="Z8" s="34" t="s">
        <v>64</v>
      </c>
      <c r="AA8" s="34">
        <v>16</v>
      </c>
      <c r="AB8" s="69">
        <v>0.17</v>
      </c>
      <c r="AC8" s="35">
        <v>23.827200000000001</v>
      </c>
      <c r="AD8" s="66">
        <v>23.827200000000001</v>
      </c>
      <c r="AE8" s="34" t="s">
        <v>65</v>
      </c>
    </row>
    <row r="9" spans="1:31">
      <c r="A9" s="65">
        <f t="shared" ref="A9:A53" si="0">I9-DATE(0,6,0)</f>
        <v>44775</v>
      </c>
      <c r="B9" s="34" t="s">
        <v>66</v>
      </c>
      <c r="C9" s="34">
        <v>103</v>
      </c>
      <c r="D9" s="69">
        <v>0.4</v>
      </c>
      <c r="E9" s="35">
        <v>360.91200000000003</v>
      </c>
      <c r="F9" s="66">
        <v>384.73920000000004</v>
      </c>
      <c r="G9" s="34" t="s">
        <v>40</v>
      </c>
      <c r="H9" s="62"/>
      <c r="I9" s="65">
        <v>44927</v>
      </c>
      <c r="J9" s="34" t="s">
        <v>66</v>
      </c>
      <c r="K9" s="34">
        <v>103</v>
      </c>
      <c r="L9" s="69">
        <v>0.4</v>
      </c>
      <c r="M9" s="35">
        <v>360.91200000000003</v>
      </c>
      <c r="N9" s="66">
        <v>384.73920000000004</v>
      </c>
      <c r="O9" s="34" t="s">
        <v>40</v>
      </c>
      <c r="P9" s="62"/>
      <c r="Q9" s="65">
        <f t="shared" ref="Q9:Q53" si="1">I9+DATE(0,6,0)</f>
        <v>45079</v>
      </c>
      <c r="R9" s="34" t="s">
        <v>66</v>
      </c>
      <c r="S9" s="34">
        <v>103</v>
      </c>
      <c r="T9" s="69">
        <v>0.4</v>
      </c>
      <c r="U9" s="35">
        <v>360.91200000000003</v>
      </c>
      <c r="V9" s="66">
        <v>384.73920000000004</v>
      </c>
      <c r="W9" s="34" t="s">
        <v>40</v>
      </c>
      <c r="X9" s="62"/>
      <c r="Y9" s="65">
        <f t="shared" ref="Y9:Y53" si="2">Q9+DATE(0,12,0)</f>
        <v>45414</v>
      </c>
      <c r="Z9" s="34" t="s">
        <v>66</v>
      </c>
      <c r="AA9" s="34">
        <v>103</v>
      </c>
      <c r="AB9" s="69">
        <v>0.4</v>
      </c>
      <c r="AC9" s="35">
        <v>360.91200000000003</v>
      </c>
      <c r="AD9" s="66">
        <v>384.73920000000004</v>
      </c>
      <c r="AE9" s="34" t="s">
        <v>40</v>
      </c>
    </row>
    <row r="10" spans="1:31">
      <c r="A10" s="65">
        <f t="shared" si="0"/>
        <v>45018</v>
      </c>
      <c r="B10" s="34" t="s">
        <v>67</v>
      </c>
      <c r="C10" s="34">
        <v>39</v>
      </c>
      <c r="D10" s="69">
        <v>0.19</v>
      </c>
      <c r="E10" s="35">
        <v>64.911600000000007</v>
      </c>
      <c r="F10" s="66">
        <v>449.65080000000006</v>
      </c>
      <c r="G10" s="34" t="s">
        <v>65</v>
      </c>
      <c r="H10" s="62"/>
      <c r="I10" s="65">
        <v>45170</v>
      </c>
      <c r="J10" s="34" t="s">
        <v>67</v>
      </c>
      <c r="K10" s="34">
        <v>39</v>
      </c>
      <c r="L10" s="69">
        <v>0.19</v>
      </c>
      <c r="M10" s="35">
        <v>64.911600000000007</v>
      </c>
      <c r="N10" s="66">
        <v>449.65080000000006</v>
      </c>
      <c r="O10" s="34" t="s">
        <v>65</v>
      </c>
      <c r="P10" s="62"/>
      <c r="Q10" s="65">
        <f t="shared" si="1"/>
        <v>45322</v>
      </c>
      <c r="R10" s="34" t="s">
        <v>67</v>
      </c>
      <c r="S10" s="34">
        <v>39</v>
      </c>
      <c r="T10" s="69">
        <v>0.19</v>
      </c>
      <c r="U10" s="35">
        <v>64.911600000000007</v>
      </c>
      <c r="V10" s="66">
        <v>449.65080000000006</v>
      </c>
      <c r="W10" s="34" t="s">
        <v>65</v>
      </c>
      <c r="X10" s="62"/>
      <c r="Y10" s="65">
        <f t="shared" si="2"/>
        <v>45657</v>
      </c>
      <c r="Z10" s="34" t="s">
        <v>67</v>
      </c>
      <c r="AA10" s="34">
        <v>39</v>
      </c>
      <c r="AB10" s="69">
        <v>0.19</v>
      </c>
      <c r="AC10" s="35">
        <v>64.911600000000007</v>
      </c>
      <c r="AD10" s="66">
        <v>449.65080000000006</v>
      </c>
      <c r="AE10" s="34" t="s">
        <v>65</v>
      </c>
    </row>
    <row r="11" spans="1:31">
      <c r="A11" s="65">
        <f t="shared" si="0"/>
        <v>45048</v>
      </c>
      <c r="B11" s="34" t="s">
        <v>68</v>
      </c>
      <c r="C11" s="34">
        <v>162</v>
      </c>
      <c r="D11" s="69">
        <v>0.95</v>
      </c>
      <c r="E11" s="35">
        <v>1348.164</v>
      </c>
      <c r="F11" s="66">
        <v>1797.8148000000001</v>
      </c>
      <c r="G11" s="34" t="s">
        <v>43</v>
      </c>
      <c r="H11" s="62"/>
      <c r="I11" s="65">
        <v>45200</v>
      </c>
      <c r="J11" s="34" t="s">
        <v>68</v>
      </c>
      <c r="K11" s="34">
        <v>162</v>
      </c>
      <c r="L11" s="69">
        <v>0.95</v>
      </c>
      <c r="M11" s="35">
        <v>1348.164</v>
      </c>
      <c r="N11" s="66">
        <v>1797.8148000000001</v>
      </c>
      <c r="O11" s="34" t="s">
        <v>43</v>
      </c>
      <c r="P11" s="62"/>
      <c r="Q11" s="65">
        <f t="shared" si="1"/>
        <v>45352</v>
      </c>
      <c r="R11" s="34" t="s">
        <v>68</v>
      </c>
      <c r="S11" s="34">
        <v>162</v>
      </c>
      <c r="T11" s="69">
        <v>0.95</v>
      </c>
      <c r="U11" s="35">
        <v>1348.164</v>
      </c>
      <c r="V11" s="66">
        <v>1797.8148000000001</v>
      </c>
      <c r="W11" s="34" t="s">
        <v>43</v>
      </c>
      <c r="X11" s="62"/>
      <c r="Y11" s="65">
        <f t="shared" si="2"/>
        <v>45687</v>
      </c>
      <c r="Z11" s="34" t="s">
        <v>68</v>
      </c>
      <c r="AA11" s="34">
        <v>162</v>
      </c>
      <c r="AB11" s="69">
        <v>0.95</v>
      </c>
      <c r="AC11" s="35">
        <v>1348.164</v>
      </c>
      <c r="AD11" s="66">
        <v>1797.8148000000001</v>
      </c>
      <c r="AE11" s="34" t="s">
        <v>43</v>
      </c>
    </row>
    <row r="12" spans="1:31">
      <c r="A12" s="65">
        <f t="shared" si="0"/>
        <v>45200</v>
      </c>
      <c r="B12" s="34" t="s">
        <v>69</v>
      </c>
      <c r="C12" s="34">
        <v>176</v>
      </c>
      <c r="D12" s="69">
        <v>0.35</v>
      </c>
      <c r="E12" s="35">
        <v>539.61599999999987</v>
      </c>
      <c r="F12" s="66">
        <v>2337.4308000000001</v>
      </c>
      <c r="G12" s="34" t="s">
        <v>40</v>
      </c>
      <c r="H12" s="62"/>
      <c r="I12" s="65">
        <v>45352</v>
      </c>
      <c r="J12" s="34" t="s">
        <v>69</v>
      </c>
      <c r="K12" s="34">
        <v>176</v>
      </c>
      <c r="L12" s="69">
        <v>0.35</v>
      </c>
      <c r="M12" s="35">
        <v>539.61599999999987</v>
      </c>
      <c r="N12" s="66">
        <v>2337.4308000000001</v>
      </c>
      <c r="O12" s="34" t="s">
        <v>40</v>
      </c>
      <c r="P12" s="62"/>
      <c r="Q12" s="65">
        <f t="shared" si="1"/>
        <v>45504</v>
      </c>
      <c r="R12" s="34" t="s">
        <v>69</v>
      </c>
      <c r="S12" s="34">
        <v>176</v>
      </c>
      <c r="T12" s="69">
        <v>0.35</v>
      </c>
      <c r="U12" s="35">
        <v>539.61599999999987</v>
      </c>
      <c r="V12" s="66">
        <v>2337.4308000000001</v>
      </c>
      <c r="W12" s="34" t="s">
        <v>40</v>
      </c>
      <c r="X12" s="62"/>
      <c r="Y12" s="65">
        <f t="shared" si="2"/>
        <v>45839</v>
      </c>
      <c r="Z12" s="34" t="s">
        <v>69</v>
      </c>
      <c r="AA12" s="34">
        <v>176</v>
      </c>
      <c r="AB12" s="69">
        <v>0.35</v>
      </c>
      <c r="AC12" s="35">
        <v>539.61599999999987</v>
      </c>
      <c r="AD12" s="66">
        <v>2337.4308000000001</v>
      </c>
      <c r="AE12" s="34" t="s">
        <v>40</v>
      </c>
    </row>
    <row r="13" spans="1:31">
      <c r="A13" s="65">
        <f t="shared" si="0"/>
        <v>45200</v>
      </c>
      <c r="B13" s="34" t="s">
        <v>70</v>
      </c>
      <c r="C13" s="34">
        <v>72</v>
      </c>
      <c r="D13" s="69">
        <v>0.35</v>
      </c>
      <c r="E13" s="35">
        <v>220.75200000000001</v>
      </c>
      <c r="F13" s="66">
        <v>2558.1828</v>
      </c>
      <c r="G13" s="34" t="s">
        <v>40</v>
      </c>
      <c r="H13" s="62"/>
      <c r="I13" s="65">
        <v>45352</v>
      </c>
      <c r="J13" s="34" t="s">
        <v>70</v>
      </c>
      <c r="K13" s="34">
        <v>72</v>
      </c>
      <c r="L13" s="69">
        <v>0.35</v>
      </c>
      <c r="M13" s="35">
        <v>220.75200000000001</v>
      </c>
      <c r="N13" s="66">
        <v>2558.1828</v>
      </c>
      <c r="O13" s="34" t="s">
        <v>40</v>
      </c>
      <c r="P13" s="62"/>
      <c r="Q13" s="65">
        <f t="shared" si="1"/>
        <v>45504</v>
      </c>
      <c r="R13" s="34" t="s">
        <v>70</v>
      </c>
      <c r="S13" s="34">
        <v>72</v>
      </c>
      <c r="T13" s="69">
        <v>0.35</v>
      </c>
      <c r="U13" s="35">
        <v>220.75200000000001</v>
      </c>
      <c r="V13" s="66">
        <v>2558.1828</v>
      </c>
      <c r="W13" s="34" t="s">
        <v>40</v>
      </c>
      <c r="X13" s="62"/>
      <c r="Y13" s="65">
        <f t="shared" si="2"/>
        <v>45839</v>
      </c>
      <c r="Z13" s="34" t="s">
        <v>70</v>
      </c>
      <c r="AA13" s="34">
        <v>72</v>
      </c>
      <c r="AB13" s="69">
        <v>0.35</v>
      </c>
      <c r="AC13" s="35">
        <v>220.75200000000001</v>
      </c>
      <c r="AD13" s="66">
        <v>2558.1828</v>
      </c>
      <c r="AE13" s="34" t="s">
        <v>40</v>
      </c>
    </row>
    <row r="14" spans="1:31">
      <c r="A14" s="65">
        <f t="shared" si="0"/>
        <v>45506</v>
      </c>
      <c r="B14" s="34" t="s">
        <v>72</v>
      </c>
      <c r="C14" s="34">
        <v>12.5</v>
      </c>
      <c r="D14" s="69">
        <v>0.4</v>
      </c>
      <c r="E14" s="35">
        <v>43.8</v>
      </c>
      <c r="F14" s="66">
        <v>2601.9828000000002</v>
      </c>
      <c r="G14" s="34" t="s">
        <v>40</v>
      </c>
      <c r="H14" s="62"/>
      <c r="I14" s="65">
        <v>45658</v>
      </c>
      <c r="J14" s="34" t="s">
        <v>72</v>
      </c>
      <c r="K14" s="34">
        <v>12.5</v>
      </c>
      <c r="L14" s="69">
        <v>0.4</v>
      </c>
      <c r="M14" s="35">
        <v>43.8</v>
      </c>
      <c r="N14" s="66">
        <v>2601.9828000000002</v>
      </c>
      <c r="O14" s="34" t="s">
        <v>40</v>
      </c>
      <c r="P14" s="62"/>
      <c r="Q14" s="65">
        <f t="shared" si="1"/>
        <v>45810</v>
      </c>
      <c r="R14" s="34" t="s">
        <v>72</v>
      </c>
      <c r="S14" s="34">
        <v>12.5</v>
      </c>
      <c r="T14" s="69">
        <v>0.4</v>
      </c>
      <c r="U14" s="35">
        <v>43.8</v>
      </c>
      <c r="V14" s="66">
        <v>2601.9828000000002</v>
      </c>
      <c r="W14" s="34" t="s">
        <v>40</v>
      </c>
      <c r="X14" s="62"/>
      <c r="Y14" s="65">
        <f t="shared" si="2"/>
        <v>46145</v>
      </c>
      <c r="Z14" s="34" t="s">
        <v>72</v>
      </c>
      <c r="AA14" s="34">
        <v>12.5</v>
      </c>
      <c r="AB14" s="69">
        <v>0.4</v>
      </c>
      <c r="AC14" s="35">
        <v>43.8</v>
      </c>
      <c r="AD14" s="66">
        <v>2601.9828000000002</v>
      </c>
      <c r="AE14" s="34" t="s">
        <v>40</v>
      </c>
    </row>
    <row r="15" spans="1:31">
      <c r="A15" s="65">
        <f t="shared" si="0"/>
        <v>45596</v>
      </c>
      <c r="B15" s="34" t="s">
        <v>71</v>
      </c>
      <c r="C15" s="34">
        <v>60</v>
      </c>
      <c r="D15" s="69">
        <v>0.4</v>
      </c>
      <c r="E15" s="35">
        <v>210.24</v>
      </c>
      <c r="F15" s="66">
        <v>2812.2228000000005</v>
      </c>
      <c r="G15" s="34" t="s">
        <v>40</v>
      </c>
      <c r="H15" s="62"/>
      <c r="I15" s="65">
        <v>45748</v>
      </c>
      <c r="J15" s="34" t="s">
        <v>71</v>
      </c>
      <c r="K15" s="34">
        <v>60</v>
      </c>
      <c r="L15" s="69">
        <v>0.4</v>
      </c>
      <c r="M15" s="35">
        <v>210.24</v>
      </c>
      <c r="N15" s="66">
        <v>2812.2228000000005</v>
      </c>
      <c r="O15" s="34" t="s">
        <v>40</v>
      </c>
      <c r="P15" s="62"/>
      <c r="Q15" s="65">
        <f t="shared" si="1"/>
        <v>45900</v>
      </c>
      <c r="R15" s="34" t="s">
        <v>71</v>
      </c>
      <c r="S15" s="34">
        <v>60</v>
      </c>
      <c r="T15" s="69">
        <v>0.4</v>
      </c>
      <c r="U15" s="35">
        <v>210.24</v>
      </c>
      <c r="V15" s="66">
        <v>2812.2228000000005</v>
      </c>
      <c r="W15" s="34" t="s">
        <v>40</v>
      </c>
      <c r="X15" s="62"/>
      <c r="Y15" s="65">
        <f t="shared" si="2"/>
        <v>46235</v>
      </c>
      <c r="Z15" s="34" t="s">
        <v>71</v>
      </c>
      <c r="AA15" s="34">
        <v>60</v>
      </c>
      <c r="AB15" s="69">
        <v>0.4</v>
      </c>
      <c r="AC15" s="35">
        <v>210.24</v>
      </c>
      <c r="AD15" s="66">
        <v>2812.2228000000005</v>
      </c>
      <c r="AE15" s="34" t="s">
        <v>40</v>
      </c>
    </row>
    <row r="16" spans="1:31">
      <c r="A16" s="65">
        <f t="shared" si="0"/>
        <v>45718</v>
      </c>
      <c r="B16" s="34" t="s">
        <v>73</v>
      </c>
      <c r="C16" s="34">
        <v>78</v>
      </c>
      <c r="D16" s="69">
        <v>0.19</v>
      </c>
      <c r="E16" s="35">
        <v>129.82320000000001</v>
      </c>
      <c r="F16" s="66">
        <v>2942.0460000000003</v>
      </c>
      <c r="G16" s="34" t="s">
        <v>65</v>
      </c>
      <c r="H16" s="62"/>
      <c r="I16" s="65">
        <v>45870</v>
      </c>
      <c r="J16" s="34" t="s">
        <v>73</v>
      </c>
      <c r="K16" s="34">
        <v>78</v>
      </c>
      <c r="L16" s="69">
        <v>0.19</v>
      </c>
      <c r="M16" s="35">
        <v>129.82320000000001</v>
      </c>
      <c r="N16" s="66">
        <v>2942.0460000000003</v>
      </c>
      <c r="O16" s="34" t="s">
        <v>65</v>
      </c>
      <c r="P16" s="62"/>
      <c r="Q16" s="65">
        <f t="shared" si="1"/>
        <v>46022</v>
      </c>
      <c r="R16" s="34" t="s">
        <v>73</v>
      </c>
      <c r="S16" s="34">
        <v>78</v>
      </c>
      <c r="T16" s="69">
        <v>0.19</v>
      </c>
      <c r="U16" s="35">
        <v>129.82320000000001</v>
      </c>
      <c r="V16" s="66">
        <v>2942.0460000000003</v>
      </c>
      <c r="W16" s="34" t="s">
        <v>65</v>
      </c>
      <c r="X16" s="62"/>
      <c r="Y16" s="65">
        <f t="shared" si="2"/>
        <v>46357</v>
      </c>
      <c r="Z16" s="34" t="s">
        <v>73</v>
      </c>
      <c r="AA16" s="34">
        <v>78</v>
      </c>
      <c r="AB16" s="69">
        <v>0.19</v>
      </c>
      <c r="AC16" s="35">
        <v>129.82320000000001</v>
      </c>
      <c r="AD16" s="66">
        <v>2942.0460000000003</v>
      </c>
      <c r="AE16" s="34" t="s">
        <v>65</v>
      </c>
    </row>
    <row r="17" spans="1:31">
      <c r="A17" s="65">
        <f t="shared" si="0"/>
        <v>45840</v>
      </c>
      <c r="B17" s="34" t="s">
        <v>76</v>
      </c>
      <c r="C17" s="34">
        <v>100</v>
      </c>
      <c r="D17" s="69">
        <v>0.4</v>
      </c>
      <c r="E17" s="35">
        <v>350.4</v>
      </c>
      <c r="F17" s="66">
        <v>3292.4460000000004</v>
      </c>
      <c r="G17" s="34" t="s">
        <v>40</v>
      </c>
      <c r="H17" s="62"/>
      <c r="I17" s="65">
        <v>45992</v>
      </c>
      <c r="J17" s="34" t="s">
        <v>76</v>
      </c>
      <c r="K17" s="34">
        <v>100</v>
      </c>
      <c r="L17" s="69">
        <v>0.4</v>
      </c>
      <c r="M17" s="35">
        <v>350.4</v>
      </c>
      <c r="N17" s="66">
        <v>3292.4460000000004</v>
      </c>
      <c r="O17" s="34" t="s">
        <v>40</v>
      </c>
      <c r="P17" s="62"/>
      <c r="Q17" s="65">
        <f t="shared" si="1"/>
        <v>46144</v>
      </c>
      <c r="R17" s="34" t="s">
        <v>76</v>
      </c>
      <c r="S17" s="34">
        <v>100</v>
      </c>
      <c r="T17" s="69">
        <v>0.4</v>
      </c>
      <c r="U17" s="35">
        <v>350.4</v>
      </c>
      <c r="V17" s="66">
        <v>3292.4460000000004</v>
      </c>
      <c r="W17" s="34" t="s">
        <v>40</v>
      </c>
      <c r="X17" s="62"/>
      <c r="Y17" s="65">
        <f t="shared" si="2"/>
        <v>46479</v>
      </c>
      <c r="Z17" s="34" t="s">
        <v>76</v>
      </c>
      <c r="AA17" s="34">
        <v>100</v>
      </c>
      <c r="AB17" s="69">
        <v>0.4</v>
      </c>
      <c r="AC17" s="35">
        <v>350.4</v>
      </c>
      <c r="AD17" s="66">
        <v>3292.4460000000004</v>
      </c>
      <c r="AE17" s="34" t="s">
        <v>40</v>
      </c>
    </row>
    <row r="18" spans="1:31">
      <c r="A18" s="65">
        <f t="shared" si="0"/>
        <v>45902</v>
      </c>
      <c r="B18" s="34" t="s">
        <v>75</v>
      </c>
      <c r="C18" s="34">
        <v>35</v>
      </c>
      <c r="D18" s="69">
        <v>0.19</v>
      </c>
      <c r="E18" s="35">
        <v>58.253999999999998</v>
      </c>
      <c r="F18" s="66">
        <v>3350.7000000000003</v>
      </c>
      <c r="G18" s="34" t="s">
        <v>65</v>
      </c>
      <c r="H18" s="62"/>
      <c r="I18" s="65">
        <v>46054</v>
      </c>
      <c r="J18" s="34" t="s">
        <v>75</v>
      </c>
      <c r="K18" s="34">
        <v>35</v>
      </c>
      <c r="L18" s="69">
        <v>0.19</v>
      </c>
      <c r="M18" s="35">
        <v>58.253999999999998</v>
      </c>
      <c r="N18" s="66">
        <v>3350.7000000000003</v>
      </c>
      <c r="O18" s="34" t="s">
        <v>65</v>
      </c>
      <c r="P18" s="62"/>
      <c r="Q18" s="65">
        <f t="shared" si="1"/>
        <v>46206</v>
      </c>
      <c r="R18" s="34" t="s">
        <v>75</v>
      </c>
      <c r="S18" s="34">
        <v>35</v>
      </c>
      <c r="T18" s="69">
        <v>0.19</v>
      </c>
      <c r="U18" s="35">
        <v>58.253999999999998</v>
      </c>
      <c r="V18" s="66">
        <v>3350.7000000000003</v>
      </c>
      <c r="W18" s="34" t="s">
        <v>65</v>
      </c>
      <c r="X18" s="62"/>
      <c r="Y18" s="65">
        <f t="shared" si="2"/>
        <v>46541</v>
      </c>
      <c r="Z18" s="34" t="s">
        <v>75</v>
      </c>
      <c r="AA18" s="34">
        <v>35</v>
      </c>
      <c r="AB18" s="69">
        <v>0.19</v>
      </c>
      <c r="AC18" s="35">
        <v>58.253999999999998</v>
      </c>
      <c r="AD18" s="66">
        <v>3350.7000000000003</v>
      </c>
      <c r="AE18" s="34" t="s">
        <v>65</v>
      </c>
    </row>
    <row r="19" spans="1:31">
      <c r="A19" s="65">
        <f t="shared" si="0"/>
        <v>45930</v>
      </c>
      <c r="B19" s="34" t="s">
        <v>78</v>
      </c>
      <c r="C19" s="34">
        <v>130</v>
      </c>
      <c r="D19" s="69">
        <v>0.4</v>
      </c>
      <c r="E19" s="35">
        <v>455.52</v>
      </c>
      <c r="F19" s="66">
        <v>3806.2200000000003</v>
      </c>
      <c r="G19" s="34" t="s">
        <v>40</v>
      </c>
      <c r="H19" s="62"/>
      <c r="I19" s="65">
        <v>46082</v>
      </c>
      <c r="J19" s="34" t="s">
        <v>78</v>
      </c>
      <c r="K19" s="34">
        <v>130</v>
      </c>
      <c r="L19" s="69">
        <v>0.4</v>
      </c>
      <c r="M19" s="35">
        <v>455.52</v>
      </c>
      <c r="N19" s="66">
        <v>3806.2200000000003</v>
      </c>
      <c r="O19" s="34" t="s">
        <v>40</v>
      </c>
      <c r="P19" s="62"/>
      <c r="Q19" s="65">
        <f t="shared" si="1"/>
        <v>46234</v>
      </c>
      <c r="R19" s="34" t="s">
        <v>78</v>
      </c>
      <c r="S19" s="34">
        <v>130</v>
      </c>
      <c r="T19" s="69">
        <v>0.4</v>
      </c>
      <c r="U19" s="35">
        <v>455.52</v>
      </c>
      <c r="V19" s="66">
        <v>3806.2200000000003</v>
      </c>
      <c r="W19" s="34" t="s">
        <v>40</v>
      </c>
      <c r="X19" s="62"/>
      <c r="Y19" s="65">
        <f t="shared" si="2"/>
        <v>46569</v>
      </c>
      <c r="Z19" s="34" t="s">
        <v>78</v>
      </c>
      <c r="AA19" s="34">
        <v>130</v>
      </c>
      <c r="AB19" s="69">
        <v>0.4</v>
      </c>
      <c r="AC19" s="35">
        <v>455.52</v>
      </c>
      <c r="AD19" s="66">
        <v>3806.2200000000003</v>
      </c>
      <c r="AE19" s="34" t="s">
        <v>40</v>
      </c>
    </row>
    <row r="20" spans="1:31">
      <c r="A20" s="65">
        <f t="shared" si="0"/>
        <v>46175</v>
      </c>
      <c r="B20" s="34" t="s">
        <v>74</v>
      </c>
      <c r="C20" s="34">
        <v>80</v>
      </c>
      <c r="D20" s="69">
        <v>0.92</v>
      </c>
      <c r="E20" s="35">
        <v>644.7360000000001</v>
      </c>
      <c r="F20" s="66">
        <v>4450.9560000000001</v>
      </c>
      <c r="G20" s="34" t="s">
        <v>43</v>
      </c>
      <c r="H20" s="62"/>
      <c r="I20" s="65">
        <v>46327</v>
      </c>
      <c r="J20" s="34" t="s">
        <v>74</v>
      </c>
      <c r="K20" s="34">
        <v>80</v>
      </c>
      <c r="L20" s="69">
        <v>0.92</v>
      </c>
      <c r="M20" s="35">
        <v>644.7360000000001</v>
      </c>
      <c r="N20" s="66">
        <v>4450.9560000000001</v>
      </c>
      <c r="O20" s="34" t="s">
        <v>43</v>
      </c>
      <c r="P20" s="62"/>
      <c r="Q20" s="65">
        <f t="shared" si="1"/>
        <v>46479</v>
      </c>
      <c r="R20" s="34" t="s">
        <v>74</v>
      </c>
      <c r="S20" s="34">
        <v>80</v>
      </c>
      <c r="T20" s="69">
        <v>0.92</v>
      </c>
      <c r="U20" s="35">
        <v>644.7360000000001</v>
      </c>
      <c r="V20" s="66">
        <v>4450.9560000000001</v>
      </c>
      <c r="W20" s="34" t="s">
        <v>43</v>
      </c>
      <c r="X20" s="62"/>
      <c r="Y20" s="65">
        <f t="shared" si="2"/>
        <v>46814</v>
      </c>
      <c r="Z20" s="34" t="s">
        <v>74</v>
      </c>
      <c r="AA20" s="34">
        <v>80</v>
      </c>
      <c r="AB20" s="69">
        <v>0.92</v>
      </c>
      <c r="AC20" s="35">
        <v>644.7360000000001</v>
      </c>
      <c r="AD20" s="66">
        <v>4450.9560000000001</v>
      </c>
      <c r="AE20" s="34" t="s">
        <v>43</v>
      </c>
    </row>
    <row r="21" spans="1:31">
      <c r="A21" s="65">
        <f t="shared" si="0"/>
        <v>46236</v>
      </c>
      <c r="B21" s="34" t="s">
        <v>83</v>
      </c>
      <c r="C21" s="34">
        <v>36</v>
      </c>
      <c r="D21" s="69">
        <v>0.4</v>
      </c>
      <c r="E21" s="35">
        <v>126.14400000000001</v>
      </c>
      <c r="F21" s="66">
        <v>4577.1000000000004</v>
      </c>
      <c r="G21" s="34" t="s">
        <v>40</v>
      </c>
      <c r="H21" s="62"/>
      <c r="I21" s="65">
        <v>46388</v>
      </c>
      <c r="J21" s="34" t="s">
        <v>83</v>
      </c>
      <c r="K21" s="34">
        <v>36</v>
      </c>
      <c r="L21" s="69">
        <v>0.4</v>
      </c>
      <c r="M21" s="35">
        <v>126.14400000000001</v>
      </c>
      <c r="N21" s="66">
        <v>4577.1000000000004</v>
      </c>
      <c r="O21" s="34" t="s">
        <v>40</v>
      </c>
      <c r="P21" s="62"/>
      <c r="Q21" s="65">
        <f t="shared" si="1"/>
        <v>46540</v>
      </c>
      <c r="R21" s="34" t="s">
        <v>83</v>
      </c>
      <c r="S21" s="34">
        <v>36</v>
      </c>
      <c r="T21" s="69">
        <v>0.4</v>
      </c>
      <c r="U21" s="35">
        <v>126.14400000000001</v>
      </c>
      <c r="V21" s="66">
        <v>4577.1000000000004</v>
      </c>
      <c r="W21" s="34" t="s">
        <v>40</v>
      </c>
      <c r="X21" s="62"/>
      <c r="Y21" s="65">
        <f t="shared" si="2"/>
        <v>46875</v>
      </c>
      <c r="Z21" s="34" t="s">
        <v>83</v>
      </c>
      <c r="AA21" s="34">
        <v>36</v>
      </c>
      <c r="AB21" s="69">
        <v>0.4</v>
      </c>
      <c r="AC21" s="35">
        <v>126.14400000000001</v>
      </c>
      <c r="AD21" s="66">
        <v>4577.1000000000004</v>
      </c>
      <c r="AE21" s="34" t="s">
        <v>40</v>
      </c>
    </row>
    <row r="22" spans="1:31">
      <c r="A22" s="65">
        <f t="shared" si="0"/>
        <v>46295</v>
      </c>
      <c r="B22" s="34" t="s">
        <v>85</v>
      </c>
      <c r="C22" s="34">
        <v>130</v>
      </c>
      <c r="D22" s="69">
        <v>0.4</v>
      </c>
      <c r="E22" s="35">
        <v>455.52</v>
      </c>
      <c r="F22" s="66">
        <v>5032.6200000000008</v>
      </c>
      <c r="G22" s="34" t="s">
        <v>40</v>
      </c>
      <c r="H22" s="62"/>
      <c r="I22" s="65">
        <v>46447</v>
      </c>
      <c r="J22" s="34" t="s">
        <v>85</v>
      </c>
      <c r="K22" s="34">
        <v>130</v>
      </c>
      <c r="L22" s="69">
        <v>0.4</v>
      </c>
      <c r="M22" s="35">
        <v>455.52</v>
      </c>
      <c r="N22" s="66">
        <v>5032.6200000000008</v>
      </c>
      <c r="O22" s="34" t="s">
        <v>40</v>
      </c>
      <c r="P22" s="62"/>
      <c r="Q22" s="65">
        <f t="shared" si="1"/>
        <v>46599</v>
      </c>
      <c r="R22" s="34" t="s">
        <v>85</v>
      </c>
      <c r="S22" s="34">
        <v>130</v>
      </c>
      <c r="T22" s="69">
        <v>0.4</v>
      </c>
      <c r="U22" s="35">
        <v>455.52</v>
      </c>
      <c r="V22" s="66">
        <v>5032.6200000000008</v>
      </c>
      <c r="W22" s="34" t="s">
        <v>40</v>
      </c>
      <c r="X22" s="62"/>
      <c r="Y22" s="65">
        <f t="shared" si="2"/>
        <v>46934</v>
      </c>
      <c r="Z22" s="34" t="s">
        <v>85</v>
      </c>
      <c r="AA22" s="34">
        <v>130</v>
      </c>
      <c r="AB22" s="69">
        <v>0.4</v>
      </c>
      <c r="AC22" s="35">
        <v>455.52</v>
      </c>
      <c r="AD22" s="66">
        <v>5032.6200000000008</v>
      </c>
      <c r="AE22" s="34" t="s">
        <v>40</v>
      </c>
    </row>
    <row r="23" spans="1:31">
      <c r="A23" s="65">
        <f t="shared" si="0"/>
        <v>46295</v>
      </c>
      <c r="B23" s="34" t="s">
        <v>80</v>
      </c>
      <c r="C23" s="34">
        <v>36</v>
      </c>
      <c r="D23" s="69">
        <v>0.19</v>
      </c>
      <c r="E23" s="35">
        <v>59.918399999999991</v>
      </c>
      <c r="F23" s="66">
        <v>5092.5384000000004</v>
      </c>
      <c r="G23" s="34" t="s">
        <v>65</v>
      </c>
      <c r="H23" s="62"/>
      <c r="I23" s="65">
        <v>46447</v>
      </c>
      <c r="J23" s="34" t="s">
        <v>80</v>
      </c>
      <c r="K23" s="34">
        <v>36</v>
      </c>
      <c r="L23" s="69">
        <v>0.19</v>
      </c>
      <c r="M23" s="35">
        <v>59.918399999999991</v>
      </c>
      <c r="N23" s="66">
        <v>5092.5384000000004</v>
      </c>
      <c r="O23" s="34" t="s">
        <v>65</v>
      </c>
      <c r="P23" s="62"/>
      <c r="Q23" s="65">
        <f t="shared" si="1"/>
        <v>46599</v>
      </c>
      <c r="R23" s="34" t="s">
        <v>80</v>
      </c>
      <c r="S23" s="34">
        <v>36</v>
      </c>
      <c r="T23" s="69">
        <v>0.19</v>
      </c>
      <c r="U23" s="35">
        <v>59.918399999999991</v>
      </c>
      <c r="V23" s="66">
        <v>5092.5384000000004</v>
      </c>
      <c r="W23" s="34" t="s">
        <v>65</v>
      </c>
      <c r="X23" s="62"/>
      <c r="Y23" s="65">
        <f t="shared" si="2"/>
        <v>46934</v>
      </c>
      <c r="Z23" s="34" t="s">
        <v>80</v>
      </c>
      <c r="AA23" s="34">
        <v>36</v>
      </c>
      <c r="AB23" s="69">
        <v>0.19</v>
      </c>
      <c r="AC23" s="35">
        <v>59.918399999999991</v>
      </c>
      <c r="AD23" s="66">
        <v>5092.5384000000004</v>
      </c>
      <c r="AE23" s="34" t="s">
        <v>65</v>
      </c>
    </row>
    <row r="24" spans="1:31">
      <c r="A24" s="65">
        <f t="shared" si="0"/>
        <v>46236</v>
      </c>
      <c r="B24" s="34" t="s">
        <v>87</v>
      </c>
      <c r="C24" s="34">
        <v>84</v>
      </c>
      <c r="D24" s="69">
        <v>0.4</v>
      </c>
      <c r="E24" s="35">
        <v>294.33600000000001</v>
      </c>
      <c r="F24" s="66">
        <v>5386.8744000000006</v>
      </c>
      <c r="G24" s="34" t="s">
        <v>40</v>
      </c>
      <c r="H24" s="62"/>
      <c r="I24" s="65">
        <v>46388</v>
      </c>
      <c r="J24" s="34" t="s">
        <v>87</v>
      </c>
      <c r="K24" s="34">
        <v>84</v>
      </c>
      <c r="L24" s="69">
        <v>0.4</v>
      </c>
      <c r="M24" s="35">
        <v>294.33600000000001</v>
      </c>
      <c r="N24" s="66">
        <v>5386.8744000000006</v>
      </c>
      <c r="O24" s="34" t="s">
        <v>40</v>
      </c>
      <c r="P24" s="62"/>
      <c r="Q24" s="65">
        <f t="shared" si="1"/>
        <v>46540</v>
      </c>
      <c r="R24" s="34" t="s">
        <v>87</v>
      </c>
      <c r="S24" s="34">
        <v>84</v>
      </c>
      <c r="T24" s="69">
        <v>0.4</v>
      </c>
      <c r="U24" s="35">
        <v>294.33600000000001</v>
      </c>
      <c r="V24" s="66">
        <v>5386.8744000000006</v>
      </c>
      <c r="W24" s="34" t="s">
        <v>40</v>
      </c>
      <c r="X24" s="62"/>
      <c r="Y24" s="65">
        <f t="shared" si="2"/>
        <v>46875</v>
      </c>
      <c r="Z24" s="34" t="s">
        <v>87</v>
      </c>
      <c r="AA24" s="34">
        <v>84</v>
      </c>
      <c r="AB24" s="69">
        <v>0.4</v>
      </c>
      <c r="AC24" s="35">
        <v>294.33600000000001</v>
      </c>
      <c r="AD24" s="66">
        <v>5386.8744000000006</v>
      </c>
      <c r="AE24" s="34" t="s">
        <v>40</v>
      </c>
    </row>
    <row r="25" spans="1:31">
      <c r="A25" s="65">
        <f t="shared" si="0"/>
        <v>46267</v>
      </c>
      <c r="B25" s="34" t="s">
        <v>81</v>
      </c>
      <c r="C25" s="34">
        <v>30</v>
      </c>
      <c r="D25" s="69">
        <v>0.4</v>
      </c>
      <c r="E25" s="35">
        <v>105.12</v>
      </c>
      <c r="F25" s="66">
        <v>5491.9944000000005</v>
      </c>
      <c r="G25" s="34" t="s">
        <v>40</v>
      </c>
      <c r="H25" s="62"/>
      <c r="I25" s="65">
        <v>46419</v>
      </c>
      <c r="J25" s="34" t="s">
        <v>81</v>
      </c>
      <c r="K25" s="34">
        <v>30</v>
      </c>
      <c r="L25" s="69">
        <v>0.4</v>
      </c>
      <c r="M25" s="35">
        <v>105.12</v>
      </c>
      <c r="N25" s="66">
        <v>5491.9944000000005</v>
      </c>
      <c r="O25" s="34" t="s">
        <v>40</v>
      </c>
      <c r="P25" s="62"/>
      <c r="Q25" s="65">
        <f t="shared" si="1"/>
        <v>46571</v>
      </c>
      <c r="R25" s="34" t="s">
        <v>81</v>
      </c>
      <c r="S25" s="34">
        <v>30</v>
      </c>
      <c r="T25" s="69">
        <v>0.4</v>
      </c>
      <c r="U25" s="35">
        <v>105.12</v>
      </c>
      <c r="V25" s="66">
        <v>5491.9944000000005</v>
      </c>
      <c r="W25" s="34" t="s">
        <v>40</v>
      </c>
      <c r="X25" s="62"/>
      <c r="Y25" s="65">
        <f t="shared" si="2"/>
        <v>46906</v>
      </c>
      <c r="Z25" s="34" t="s">
        <v>81</v>
      </c>
      <c r="AA25" s="34">
        <v>30</v>
      </c>
      <c r="AB25" s="69">
        <v>0.4</v>
      </c>
      <c r="AC25" s="35">
        <v>105.12</v>
      </c>
      <c r="AD25" s="66">
        <v>5491.9944000000005</v>
      </c>
      <c r="AE25" s="34" t="s">
        <v>40</v>
      </c>
    </row>
    <row r="26" spans="1:31">
      <c r="A26" s="65">
        <f t="shared" si="0"/>
        <v>46295</v>
      </c>
      <c r="B26" s="34" t="s">
        <v>77</v>
      </c>
      <c r="C26" s="34">
        <v>100</v>
      </c>
      <c r="D26" s="69">
        <v>0.4</v>
      </c>
      <c r="E26" s="35">
        <v>350.4</v>
      </c>
      <c r="F26" s="66">
        <v>5842.3944000000001</v>
      </c>
      <c r="G26" s="34" t="s">
        <v>40</v>
      </c>
      <c r="H26" s="62"/>
      <c r="I26" s="65">
        <v>46447</v>
      </c>
      <c r="J26" s="34" t="s">
        <v>77</v>
      </c>
      <c r="K26" s="34">
        <v>100</v>
      </c>
      <c r="L26" s="69">
        <v>0.4</v>
      </c>
      <c r="M26" s="35">
        <v>350.4</v>
      </c>
      <c r="N26" s="66">
        <v>5842.3944000000001</v>
      </c>
      <c r="O26" s="34" t="s">
        <v>40</v>
      </c>
      <c r="P26" s="62"/>
      <c r="Q26" s="65">
        <f t="shared" si="1"/>
        <v>46599</v>
      </c>
      <c r="R26" s="34" t="s">
        <v>77</v>
      </c>
      <c r="S26" s="34">
        <v>100</v>
      </c>
      <c r="T26" s="69">
        <v>0.4</v>
      </c>
      <c r="U26" s="35">
        <v>350.4</v>
      </c>
      <c r="V26" s="66">
        <v>5842.3944000000001</v>
      </c>
      <c r="W26" s="34" t="s">
        <v>40</v>
      </c>
      <c r="X26" s="62"/>
      <c r="Y26" s="65">
        <f t="shared" si="2"/>
        <v>46934</v>
      </c>
      <c r="Z26" s="34" t="s">
        <v>77</v>
      </c>
      <c r="AA26" s="34">
        <v>100</v>
      </c>
      <c r="AB26" s="69">
        <v>0.4</v>
      </c>
      <c r="AC26" s="35">
        <v>350.4</v>
      </c>
      <c r="AD26" s="66">
        <v>5842.3944000000001</v>
      </c>
      <c r="AE26" s="34" t="s">
        <v>40</v>
      </c>
    </row>
    <row r="27" spans="1:31">
      <c r="A27" s="65">
        <f t="shared" si="0"/>
        <v>46601</v>
      </c>
      <c r="B27" s="34" t="s">
        <v>79</v>
      </c>
      <c r="C27" s="34">
        <v>200</v>
      </c>
      <c r="D27" s="69">
        <v>0.21</v>
      </c>
      <c r="E27" s="35">
        <v>367.92</v>
      </c>
      <c r="F27" s="66">
        <v>6210.3144000000002</v>
      </c>
      <c r="G27" s="34" t="s">
        <v>65</v>
      </c>
      <c r="H27" s="62"/>
      <c r="I27" s="65">
        <v>46753</v>
      </c>
      <c r="J27" s="34" t="s">
        <v>79</v>
      </c>
      <c r="K27" s="34">
        <v>200</v>
      </c>
      <c r="L27" s="69">
        <v>0.21</v>
      </c>
      <c r="M27" s="35">
        <v>367.92</v>
      </c>
      <c r="N27" s="66">
        <v>6210.3144000000002</v>
      </c>
      <c r="O27" s="34" t="s">
        <v>65</v>
      </c>
      <c r="P27" s="62"/>
      <c r="Q27" s="65">
        <f t="shared" si="1"/>
        <v>46905</v>
      </c>
      <c r="R27" s="34" t="s">
        <v>79</v>
      </c>
      <c r="S27" s="34">
        <v>200</v>
      </c>
      <c r="T27" s="69">
        <v>0.21</v>
      </c>
      <c r="U27" s="35">
        <v>367.92</v>
      </c>
      <c r="V27" s="66">
        <v>6210.3144000000002</v>
      </c>
      <c r="W27" s="34" t="s">
        <v>65</v>
      </c>
      <c r="X27" s="62"/>
      <c r="Y27" s="65">
        <f t="shared" si="2"/>
        <v>47240</v>
      </c>
      <c r="Z27" s="34" t="s">
        <v>79</v>
      </c>
      <c r="AA27" s="34">
        <v>200</v>
      </c>
      <c r="AB27" s="69">
        <v>0.21</v>
      </c>
      <c r="AC27" s="35">
        <v>367.92</v>
      </c>
      <c r="AD27" s="66">
        <v>6210.3144000000002</v>
      </c>
      <c r="AE27" s="34" t="s">
        <v>65</v>
      </c>
    </row>
    <row r="28" spans="1:31">
      <c r="A28" s="65">
        <f t="shared" si="0"/>
        <v>46632</v>
      </c>
      <c r="B28" s="34" t="s">
        <v>89</v>
      </c>
      <c r="C28" s="34">
        <v>56</v>
      </c>
      <c r="D28" s="69">
        <v>0.19</v>
      </c>
      <c r="E28" s="35">
        <v>93.206400000000002</v>
      </c>
      <c r="F28" s="66">
        <v>6303.5208000000002</v>
      </c>
      <c r="G28" s="34" t="s">
        <v>65</v>
      </c>
      <c r="H28" s="62"/>
      <c r="I28" s="65">
        <v>46784</v>
      </c>
      <c r="J28" s="34" t="s">
        <v>89</v>
      </c>
      <c r="K28" s="34">
        <v>56</v>
      </c>
      <c r="L28" s="69">
        <v>0.19</v>
      </c>
      <c r="M28" s="35">
        <v>93.206400000000002</v>
      </c>
      <c r="N28" s="66">
        <v>6303.5208000000002</v>
      </c>
      <c r="O28" s="34" t="s">
        <v>65</v>
      </c>
      <c r="P28" s="62"/>
      <c r="Q28" s="65">
        <f t="shared" si="1"/>
        <v>46936</v>
      </c>
      <c r="R28" s="34" t="s">
        <v>89</v>
      </c>
      <c r="S28" s="34">
        <v>56</v>
      </c>
      <c r="T28" s="69">
        <v>0.19</v>
      </c>
      <c r="U28" s="35">
        <v>93.206400000000002</v>
      </c>
      <c r="V28" s="66">
        <v>6303.5208000000002</v>
      </c>
      <c r="W28" s="34" t="s">
        <v>65</v>
      </c>
      <c r="X28" s="62"/>
      <c r="Y28" s="65">
        <f t="shared" si="2"/>
        <v>47271</v>
      </c>
      <c r="Z28" s="34" t="s">
        <v>89</v>
      </c>
      <c r="AA28" s="34">
        <v>56</v>
      </c>
      <c r="AB28" s="69">
        <v>0.19</v>
      </c>
      <c r="AC28" s="35">
        <v>93.206400000000002</v>
      </c>
      <c r="AD28" s="66">
        <v>6303.5208000000002</v>
      </c>
      <c r="AE28" s="34" t="s">
        <v>65</v>
      </c>
    </row>
    <row r="29" spans="1:31">
      <c r="A29" s="65">
        <f t="shared" si="0"/>
        <v>46632</v>
      </c>
      <c r="B29" s="34" t="s">
        <v>84</v>
      </c>
      <c r="C29" s="34">
        <v>100</v>
      </c>
      <c r="D29" s="69">
        <v>0.4</v>
      </c>
      <c r="E29" s="35">
        <v>350.4</v>
      </c>
      <c r="F29" s="66">
        <v>6653.9207999999999</v>
      </c>
      <c r="G29" s="34" t="s">
        <v>40</v>
      </c>
      <c r="H29" s="62"/>
      <c r="I29" s="65">
        <v>46784</v>
      </c>
      <c r="J29" s="34" t="s">
        <v>84</v>
      </c>
      <c r="K29" s="34">
        <v>100</v>
      </c>
      <c r="L29" s="69">
        <v>0.4</v>
      </c>
      <c r="M29" s="35">
        <v>350.4</v>
      </c>
      <c r="N29" s="66">
        <v>6653.9207999999999</v>
      </c>
      <c r="O29" s="34" t="s">
        <v>40</v>
      </c>
      <c r="P29" s="62"/>
      <c r="Q29" s="65">
        <f t="shared" si="1"/>
        <v>46936</v>
      </c>
      <c r="R29" s="34" t="s">
        <v>84</v>
      </c>
      <c r="S29" s="34">
        <v>100</v>
      </c>
      <c r="T29" s="69">
        <v>0.4</v>
      </c>
      <c r="U29" s="35">
        <v>350.4</v>
      </c>
      <c r="V29" s="66">
        <v>6653.9207999999999</v>
      </c>
      <c r="W29" s="34" t="s">
        <v>40</v>
      </c>
      <c r="X29" s="62"/>
      <c r="Y29" s="65">
        <f t="shared" si="2"/>
        <v>47271</v>
      </c>
      <c r="Z29" s="34" t="s">
        <v>84</v>
      </c>
      <c r="AA29" s="34">
        <v>100</v>
      </c>
      <c r="AB29" s="69">
        <v>0.4</v>
      </c>
      <c r="AC29" s="35">
        <v>350.4</v>
      </c>
      <c r="AD29" s="66">
        <v>6653.9207999999999</v>
      </c>
      <c r="AE29" s="34" t="s">
        <v>40</v>
      </c>
    </row>
    <row r="30" spans="1:31">
      <c r="A30" s="65">
        <f t="shared" si="0"/>
        <v>47057</v>
      </c>
      <c r="B30" s="34" t="s">
        <v>82</v>
      </c>
      <c r="C30" s="34">
        <v>100</v>
      </c>
      <c r="D30" s="69">
        <v>0.4</v>
      </c>
      <c r="E30" s="35">
        <v>350.4</v>
      </c>
      <c r="F30" s="66">
        <v>7004.3207999999995</v>
      </c>
      <c r="G30" s="34" t="s">
        <v>40</v>
      </c>
      <c r="H30" s="62"/>
      <c r="I30" s="65">
        <v>47209</v>
      </c>
      <c r="J30" s="34" t="s">
        <v>82</v>
      </c>
      <c r="K30" s="34">
        <v>100</v>
      </c>
      <c r="L30" s="69">
        <v>0.4</v>
      </c>
      <c r="M30" s="35">
        <v>350.4</v>
      </c>
      <c r="N30" s="66">
        <v>7004.3207999999995</v>
      </c>
      <c r="O30" s="34" t="s">
        <v>40</v>
      </c>
      <c r="P30" s="62"/>
      <c r="Q30" s="65">
        <f t="shared" si="1"/>
        <v>47361</v>
      </c>
      <c r="R30" s="34" t="s">
        <v>82</v>
      </c>
      <c r="S30" s="34">
        <v>100</v>
      </c>
      <c r="T30" s="69">
        <v>0.4</v>
      </c>
      <c r="U30" s="35">
        <v>350.4</v>
      </c>
      <c r="V30" s="66">
        <v>7004.3207999999995</v>
      </c>
      <c r="W30" s="34" t="s">
        <v>40</v>
      </c>
      <c r="X30" s="62"/>
      <c r="Y30" s="65">
        <f t="shared" si="2"/>
        <v>47696</v>
      </c>
      <c r="Z30" s="34" t="s">
        <v>82</v>
      </c>
      <c r="AA30" s="34">
        <v>100</v>
      </c>
      <c r="AB30" s="69">
        <v>0.4</v>
      </c>
      <c r="AC30" s="35">
        <v>350.4</v>
      </c>
      <c r="AD30" s="66">
        <v>7004.3207999999995</v>
      </c>
      <c r="AE30" s="34" t="s">
        <v>40</v>
      </c>
    </row>
    <row r="31" spans="1:31">
      <c r="A31" s="65">
        <f t="shared" si="0"/>
        <v>47179</v>
      </c>
      <c r="B31" s="34" t="s">
        <v>96</v>
      </c>
      <c r="C31" s="34">
        <v>200</v>
      </c>
      <c r="D31" s="69">
        <v>0.4</v>
      </c>
      <c r="E31" s="35">
        <v>700.8</v>
      </c>
      <c r="F31" s="66">
        <v>7705.1207999999997</v>
      </c>
      <c r="G31" s="34" t="s">
        <v>40</v>
      </c>
      <c r="H31" s="62"/>
      <c r="I31" s="65">
        <v>47331</v>
      </c>
      <c r="J31" s="34" t="s">
        <v>96</v>
      </c>
      <c r="K31" s="34">
        <v>200</v>
      </c>
      <c r="L31" s="69">
        <v>0.4</v>
      </c>
      <c r="M31" s="35">
        <v>700.8</v>
      </c>
      <c r="N31" s="66">
        <v>7705.1207999999997</v>
      </c>
      <c r="O31" s="34" t="s">
        <v>40</v>
      </c>
      <c r="P31" s="62"/>
      <c r="Q31" s="65">
        <f t="shared" si="1"/>
        <v>47483</v>
      </c>
      <c r="R31" s="34" t="s">
        <v>96</v>
      </c>
      <c r="S31" s="34">
        <v>200</v>
      </c>
      <c r="T31" s="69">
        <v>0.4</v>
      </c>
      <c r="U31" s="35">
        <v>700.8</v>
      </c>
      <c r="V31" s="66">
        <v>7705.1207999999997</v>
      </c>
      <c r="W31" s="34" t="s">
        <v>40</v>
      </c>
      <c r="X31" s="62"/>
      <c r="Y31" s="65">
        <f t="shared" si="2"/>
        <v>47818</v>
      </c>
      <c r="Z31" s="34" t="s">
        <v>96</v>
      </c>
      <c r="AA31" s="34">
        <v>200</v>
      </c>
      <c r="AB31" s="69">
        <v>0.4</v>
      </c>
      <c r="AC31" s="35">
        <v>700.8</v>
      </c>
      <c r="AD31" s="66">
        <v>7705.1207999999997</v>
      </c>
      <c r="AE31" s="34" t="s">
        <v>40</v>
      </c>
    </row>
    <row r="32" spans="1:31">
      <c r="A32" s="65">
        <f t="shared" si="0"/>
        <v>47210</v>
      </c>
      <c r="B32" s="34" t="s">
        <v>88</v>
      </c>
      <c r="C32" s="34">
        <v>50</v>
      </c>
      <c r="D32" s="69">
        <v>0.17</v>
      </c>
      <c r="E32" s="35">
        <v>74.459999999999994</v>
      </c>
      <c r="F32" s="66">
        <v>7779.5807999999997</v>
      </c>
      <c r="G32" s="34" t="s">
        <v>65</v>
      </c>
      <c r="H32" s="62"/>
      <c r="I32" s="65">
        <v>47362</v>
      </c>
      <c r="J32" s="34" t="s">
        <v>88</v>
      </c>
      <c r="K32" s="34">
        <v>50</v>
      </c>
      <c r="L32" s="69">
        <v>0.17</v>
      </c>
      <c r="M32" s="35">
        <v>74.459999999999994</v>
      </c>
      <c r="N32" s="66">
        <v>7779.5807999999997</v>
      </c>
      <c r="O32" s="34" t="s">
        <v>65</v>
      </c>
      <c r="P32" s="62"/>
      <c r="Q32" s="65">
        <f t="shared" si="1"/>
        <v>47514</v>
      </c>
      <c r="R32" s="34" t="s">
        <v>88</v>
      </c>
      <c r="S32" s="34">
        <v>50</v>
      </c>
      <c r="T32" s="69">
        <v>0.17</v>
      </c>
      <c r="U32" s="35">
        <v>74.459999999999994</v>
      </c>
      <c r="V32" s="66">
        <v>7779.5807999999997</v>
      </c>
      <c r="W32" s="34" t="s">
        <v>65</v>
      </c>
      <c r="X32" s="62"/>
      <c r="Y32" s="65">
        <f t="shared" si="2"/>
        <v>47849</v>
      </c>
      <c r="Z32" s="34" t="s">
        <v>88</v>
      </c>
      <c r="AA32" s="34">
        <v>50</v>
      </c>
      <c r="AB32" s="69">
        <v>0.17</v>
      </c>
      <c r="AC32" s="35">
        <v>74.459999999999994</v>
      </c>
      <c r="AD32" s="66">
        <v>7779.5807999999997</v>
      </c>
      <c r="AE32" s="34" t="s">
        <v>65</v>
      </c>
    </row>
    <row r="33" spans="1:31">
      <c r="A33" s="65">
        <f t="shared" si="0"/>
        <v>47148</v>
      </c>
      <c r="B33" s="34" t="s">
        <v>97</v>
      </c>
      <c r="C33" s="34">
        <v>120</v>
      </c>
      <c r="D33" s="69">
        <v>0.4</v>
      </c>
      <c r="E33" s="35">
        <v>420.48</v>
      </c>
      <c r="F33" s="66">
        <v>8200.0607999999993</v>
      </c>
      <c r="G33" s="34" t="s">
        <v>40</v>
      </c>
      <c r="H33" s="62"/>
      <c r="I33" s="65">
        <v>47300</v>
      </c>
      <c r="J33" s="34" t="s">
        <v>97</v>
      </c>
      <c r="K33" s="34">
        <v>120</v>
      </c>
      <c r="L33" s="69">
        <v>0.4</v>
      </c>
      <c r="M33" s="35">
        <v>420.48</v>
      </c>
      <c r="N33" s="66">
        <v>8200.0607999999993</v>
      </c>
      <c r="O33" s="34" t="s">
        <v>40</v>
      </c>
      <c r="P33" s="62"/>
      <c r="Q33" s="65">
        <f t="shared" si="1"/>
        <v>47452</v>
      </c>
      <c r="R33" s="34" t="s">
        <v>97</v>
      </c>
      <c r="S33" s="34">
        <v>120</v>
      </c>
      <c r="T33" s="69">
        <v>0.4</v>
      </c>
      <c r="U33" s="35">
        <v>420.48</v>
      </c>
      <c r="V33" s="66">
        <v>8200.0607999999993</v>
      </c>
      <c r="W33" s="34" t="s">
        <v>40</v>
      </c>
      <c r="X33" s="62"/>
      <c r="Y33" s="65">
        <f t="shared" si="2"/>
        <v>47787</v>
      </c>
      <c r="Z33" s="34" t="s">
        <v>97</v>
      </c>
      <c r="AA33" s="34">
        <v>120</v>
      </c>
      <c r="AB33" s="69">
        <v>0.4</v>
      </c>
      <c r="AC33" s="35">
        <v>420.48</v>
      </c>
      <c r="AD33" s="66">
        <v>8200.0607999999993</v>
      </c>
      <c r="AE33" s="34" t="s">
        <v>40</v>
      </c>
    </row>
    <row r="34" spans="1:31">
      <c r="A34" s="65">
        <f t="shared" si="0"/>
        <v>47422</v>
      </c>
      <c r="B34" s="34" t="s">
        <v>99</v>
      </c>
      <c r="C34" s="34">
        <v>100</v>
      </c>
      <c r="D34" s="69">
        <v>0.4</v>
      </c>
      <c r="E34" s="35">
        <v>350.4</v>
      </c>
      <c r="F34" s="66">
        <v>8550.4607999999989</v>
      </c>
      <c r="G34" s="34" t="s">
        <v>40</v>
      </c>
      <c r="H34" s="62"/>
      <c r="I34" s="65">
        <v>47574</v>
      </c>
      <c r="J34" s="34" t="s">
        <v>99</v>
      </c>
      <c r="K34" s="34">
        <v>100</v>
      </c>
      <c r="L34" s="69">
        <v>0.4</v>
      </c>
      <c r="M34" s="35">
        <v>350.4</v>
      </c>
      <c r="N34" s="66">
        <v>8550.4607999999989</v>
      </c>
      <c r="O34" s="34" t="s">
        <v>40</v>
      </c>
      <c r="P34" s="62"/>
      <c r="Q34" s="65">
        <f t="shared" si="1"/>
        <v>47726</v>
      </c>
      <c r="R34" s="34" t="s">
        <v>99</v>
      </c>
      <c r="S34" s="34">
        <v>100</v>
      </c>
      <c r="T34" s="69">
        <v>0.4</v>
      </c>
      <c r="U34" s="35">
        <v>350.4</v>
      </c>
      <c r="V34" s="66">
        <v>8550.4607999999989</v>
      </c>
      <c r="W34" s="34" t="s">
        <v>40</v>
      </c>
      <c r="X34" s="62"/>
      <c r="Y34" s="65">
        <f t="shared" si="2"/>
        <v>48061</v>
      </c>
      <c r="Z34" s="34" t="s">
        <v>99</v>
      </c>
      <c r="AA34" s="34">
        <v>100</v>
      </c>
      <c r="AB34" s="69">
        <v>0.4</v>
      </c>
      <c r="AC34" s="35">
        <v>350.4</v>
      </c>
      <c r="AD34" s="66">
        <v>8550.4607999999989</v>
      </c>
      <c r="AE34" s="34" t="s">
        <v>40</v>
      </c>
    </row>
    <row r="35" spans="1:31">
      <c r="A35" s="65">
        <f t="shared" si="0"/>
        <v>47756</v>
      </c>
      <c r="B35" s="34" t="s">
        <v>86</v>
      </c>
      <c r="C35" s="34">
        <v>200</v>
      </c>
      <c r="D35" s="69">
        <v>0.21</v>
      </c>
      <c r="E35" s="35">
        <v>367.92</v>
      </c>
      <c r="F35" s="66">
        <v>8918.380799999999</v>
      </c>
      <c r="G35" s="34" t="s">
        <v>65</v>
      </c>
      <c r="H35" s="62"/>
      <c r="I35" s="65">
        <v>47908</v>
      </c>
      <c r="J35" s="34" t="s">
        <v>86</v>
      </c>
      <c r="K35" s="34">
        <v>200</v>
      </c>
      <c r="L35" s="69">
        <v>0.21</v>
      </c>
      <c r="M35" s="35">
        <v>367.92</v>
      </c>
      <c r="N35" s="66">
        <v>8918.380799999999</v>
      </c>
      <c r="O35" s="34" t="s">
        <v>65</v>
      </c>
      <c r="P35" s="62"/>
      <c r="Q35" s="65">
        <f t="shared" si="1"/>
        <v>48060</v>
      </c>
      <c r="R35" s="34" t="s">
        <v>86</v>
      </c>
      <c r="S35" s="34">
        <v>200</v>
      </c>
      <c r="T35" s="69">
        <v>0.21</v>
      </c>
      <c r="U35" s="35">
        <v>367.92</v>
      </c>
      <c r="V35" s="66">
        <v>8918.380799999999</v>
      </c>
      <c r="W35" s="34" t="s">
        <v>65</v>
      </c>
      <c r="X35" s="62"/>
      <c r="Y35" s="65">
        <f t="shared" si="2"/>
        <v>48395</v>
      </c>
      <c r="Z35" s="34" t="s">
        <v>86</v>
      </c>
      <c r="AA35" s="34">
        <v>200</v>
      </c>
      <c r="AB35" s="69">
        <v>0.21</v>
      </c>
      <c r="AC35" s="35">
        <v>367.92</v>
      </c>
      <c r="AD35" s="66">
        <v>8918.380799999999</v>
      </c>
      <c r="AE35" s="34" t="s">
        <v>65</v>
      </c>
    </row>
    <row r="36" spans="1:31">
      <c r="A36" s="65">
        <f t="shared" si="0"/>
        <v>47697</v>
      </c>
      <c r="B36" s="34" t="s">
        <v>91</v>
      </c>
      <c r="C36" s="34">
        <v>100</v>
      </c>
      <c r="D36" s="69">
        <v>0.4</v>
      </c>
      <c r="E36" s="35">
        <v>350.4</v>
      </c>
      <c r="F36" s="66">
        <v>9268.7807999999986</v>
      </c>
      <c r="G36" s="34" t="s">
        <v>40</v>
      </c>
      <c r="H36" s="62"/>
      <c r="I36" s="65">
        <v>47849</v>
      </c>
      <c r="J36" s="34" t="s">
        <v>91</v>
      </c>
      <c r="K36" s="34">
        <v>100</v>
      </c>
      <c r="L36" s="69">
        <v>0.4</v>
      </c>
      <c r="M36" s="35">
        <v>350.4</v>
      </c>
      <c r="N36" s="66">
        <v>9268.7807999999986</v>
      </c>
      <c r="O36" s="34" t="s">
        <v>40</v>
      </c>
      <c r="P36" s="62"/>
      <c r="Q36" s="65">
        <f t="shared" si="1"/>
        <v>48001</v>
      </c>
      <c r="R36" s="34" t="s">
        <v>91</v>
      </c>
      <c r="S36" s="34">
        <v>100</v>
      </c>
      <c r="T36" s="69">
        <v>0.4</v>
      </c>
      <c r="U36" s="35">
        <v>350.4</v>
      </c>
      <c r="V36" s="66">
        <v>9268.7807999999986</v>
      </c>
      <c r="W36" s="34" t="s">
        <v>40</v>
      </c>
      <c r="X36" s="62"/>
      <c r="Y36" s="65">
        <f t="shared" si="2"/>
        <v>48336</v>
      </c>
      <c r="Z36" s="34" t="s">
        <v>91</v>
      </c>
      <c r="AA36" s="34">
        <v>100</v>
      </c>
      <c r="AB36" s="69">
        <v>0.4</v>
      </c>
      <c r="AC36" s="35">
        <v>350.4</v>
      </c>
      <c r="AD36" s="66">
        <v>9268.7807999999986</v>
      </c>
      <c r="AE36" s="34" t="s">
        <v>40</v>
      </c>
    </row>
    <row r="37" spans="1:31">
      <c r="A37" s="65">
        <f t="shared" si="0"/>
        <v>47697</v>
      </c>
      <c r="B37" s="34" t="s">
        <v>90</v>
      </c>
      <c r="C37" s="34">
        <v>150</v>
      </c>
      <c r="D37" s="69">
        <v>0.21</v>
      </c>
      <c r="E37" s="35">
        <v>275.94</v>
      </c>
      <c r="F37" s="66">
        <v>9544.7207999999991</v>
      </c>
      <c r="G37" s="34" t="s">
        <v>65</v>
      </c>
      <c r="H37" s="62"/>
      <c r="I37" s="65">
        <v>47849</v>
      </c>
      <c r="J37" s="34" t="s">
        <v>90</v>
      </c>
      <c r="K37" s="34">
        <v>150</v>
      </c>
      <c r="L37" s="69">
        <v>0.21</v>
      </c>
      <c r="M37" s="35">
        <v>275.94</v>
      </c>
      <c r="N37" s="66">
        <v>9544.7207999999991</v>
      </c>
      <c r="O37" s="34" t="s">
        <v>65</v>
      </c>
      <c r="P37" s="62"/>
      <c r="Q37" s="65">
        <f t="shared" si="1"/>
        <v>48001</v>
      </c>
      <c r="R37" s="34" t="s">
        <v>90</v>
      </c>
      <c r="S37" s="34">
        <v>150</v>
      </c>
      <c r="T37" s="69">
        <v>0.21</v>
      </c>
      <c r="U37" s="35">
        <v>275.94</v>
      </c>
      <c r="V37" s="66">
        <v>9544.7207999999991</v>
      </c>
      <c r="W37" s="34" t="s">
        <v>65</v>
      </c>
      <c r="X37" s="62"/>
      <c r="Y37" s="65">
        <f t="shared" si="2"/>
        <v>48336</v>
      </c>
      <c r="Z37" s="34" t="s">
        <v>90</v>
      </c>
      <c r="AA37" s="34">
        <v>150</v>
      </c>
      <c r="AB37" s="69">
        <v>0.21</v>
      </c>
      <c r="AC37" s="35">
        <v>275.94</v>
      </c>
      <c r="AD37" s="66">
        <v>9544.7207999999991</v>
      </c>
      <c r="AE37" s="34" t="s">
        <v>65</v>
      </c>
    </row>
    <row r="38" spans="1:31">
      <c r="A38" s="65">
        <f t="shared" si="0"/>
        <v>48062</v>
      </c>
      <c r="B38" s="34" t="s">
        <v>94</v>
      </c>
      <c r="C38" s="34">
        <v>50</v>
      </c>
      <c r="D38" s="69">
        <v>0.17</v>
      </c>
      <c r="E38" s="35">
        <v>74.459999999999994</v>
      </c>
      <c r="F38" s="66">
        <v>9619.1807999999983</v>
      </c>
      <c r="G38" s="34" t="s">
        <v>65</v>
      </c>
      <c r="H38" s="62"/>
      <c r="I38" s="65">
        <v>48214</v>
      </c>
      <c r="J38" s="34" t="s">
        <v>94</v>
      </c>
      <c r="K38" s="34">
        <v>50</v>
      </c>
      <c r="L38" s="69">
        <v>0.17</v>
      </c>
      <c r="M38" s="35">
        <v>74.459999999999994</v>
      </c>
      <c r="N38" s="66">
        <v>9619.1807999999983</v>
      </c>
      <c r="O38" s="34" t="s">
        <v>65</v>
      </c>
      <c r="P38" s="62"/>
      <c r="Q38" s="65">
        <f t="shared" si="1"/>
        <v>48366</v>
      </c>
      <c r="R38" s="34" t="s">
        <v>94</v>
      </c>
      <c r="S38" s="34">
        <v>50</v>
      </c>
      <c r="T38" s="69">
        <v>0.17</v>
      </c>
      <c r="U38" s="35">
        <v>74.459999999999994</v>
      </c>
      <c r="V38" s="66">
        <v>9619.1807999999983</v>
      </c>
      <c r="W38" s="34" t="s">
        <v>65</v>
      </c>
      <c r="X38" s="62"/>
      <c r="Y38" s="65">
        <f t="shared" si="2"/>
        <v>48701</v>
      </c>
      <c r="Z38" s="34" t="s">
        <v>94</v>
      </c>
      <c r="AA38" s="34">
        <v>50</v>
      </c>
      <c r="AB38" s="69">
        <v>0.17</v>
      </c>
      <c r="AC38" s="35">
        <v>74.459999999999994</v>
      </c>
      <c r="AD38" s="66">
        <v>9619.1807999999983</v>
      </c>
      <c r="AE38" s="34" t="s">
        <v>65</v>
      </c>
    </row>
    <row r="39" spans="1:31">
      <c r="A39" s="65">
        <f t="shared" si="0"/>
        <v>48062</v>
      </c>
      <c r="B39" s="34" t="s">
        <v>92</v>
      </c>
      <c r="C39" s="34">
        <v>150</v>
      </c>
      <c r="D39" s="69">
        <v>0.21</v>
      </c>
      <c r="E39" s="35">
        <v>275.94</v>
      </c>
      <c r="F39" s="66">
        <v>9895.1207999999988</v>
      </c>
      <c r="G39" s="34" t="s">
        <v>65</v>
      </c>
      <c r="H39" s="62"/>
      <c r="I39" s="65">
        <v>48214</v>
      </c>
      <c r="J39" s="34" t="s">
        <v>92</v>
      </c>
      <c r="K39" s="34">
        <v>150</v>
      </c>
      <c r="L39" s="69">
        <v>0.21</v>
      </c>
      <c r="M39" s="35">
        <v>275.94</v>
      </c>
      <c r="N39" s="66">
        <v>9895.1207999999988</v>
      </c>
      <c r="O39" s="34" t="s">
        <v>65</v>
      </c>
      <c r="P39" s="62"/>
      <c r="Q39" s="65">
        <f t="shared" si="1"/>
        <v>48366</v>
      </c>
      <c r="R39" s="34" t="s">
        <v>92</v>
      </c>
      <c r="S39" s="34">
        <v>150</v>
      </c>
      <c r="T39" s="69">
        <v>0.21</v>
      </c>
      <c r="U39" s="35">
        <v>275.94</v>
      </c>
      <c r="V39" s="66">
        <v>9895.1207999999988</v>
      </c>
      <c r="W39" s="34" t="s">
        <v>65</v>
      </c>
      <c r="X39" s="62"/>
      <c r="Y39" s="65">
        <f t="shared" si="2"/>
        <v>48701</v>
      </c>
      <c r="Z39" s="34" t="s">
        <v>92</v>
      </c>
      <c r="AA39" s="34">
        <v>150</v>
      </c>
      <c r="AB39" s="69">
        <v>0.21</v>
      </c>
      <c r="AC39" s="35">
        <v>275.94</v>
      </c>
      <c r="AD39" s="66">
        <v>9895.1207999999988</v>
      </c>
      <c r="AE39" s="34" t="s">
        <v>65</v>
      </c>
    </row>
    <row r="40" spans="1:31">
      <c r="A40" s="65">
        <f t="shared" si="0"/>
        <v>48062</v>
      </c>
      <c r="B40" s="34" t="s">
        <v>98</v>
      </c>
      <c r="C40" s="34">
        <v>18</v>
      </c>
      <c r="D40" s="69">
        <v>0.4</v>
      </c>
      <c r="E40" s="35">
        <v>63.072000000000003</v>
      </c>
      <c r="F40" s="66">
        <v>9958.1927999999989</v>
      </c>
      <c r="G40" s="34" t="s">
        <v>40</v>
      </c>
      <c r="H40" s="62"/>
      <c r="I40" s="65">
        <v>48214</v>
      </c>
      <c r="J40" s="34" t="s">
        <v>98</v>
      </c>
      <c r="K40" s="34">
        <v>18</v>
      </c>
      <c r="L40" s="69">
        <v>0.4</v>
      </c>
      <c r="M40" s="35">
        <v>63.072000000000003</v>
      </c>
      <c r="N40" s="66">
        <v>9958.1927999999989</v>
      </c>
      <c r="O40" s="34" t="s">
        <v>40</v>
      </c>
      <c r="P40" s="62"/>
      <c r="Q40" s="65">
        <f t="shared" si="1"/>
        <v>48366</v>
      </c>
      <c r="R40" s="34" t="s">
        <v>98</v>
      </c>
      <c r="S40" s="34">
        <v>18</v>
      </c>
      <c r="T40" s="69">
        <v>0.4</v>
      </c>
      <c r="U40" s="35">
        <v>63.072000000000003</v>
      </c>
      <c r="V40" s="66">
        <v>9958.1927999999989</v>
      </c>
      <c r="W40" s="34" t="s">
        <v>40</v>
      </c>
      <c r="X40" s="62"/>
      <c r="Y40" s="65">
        <f t="shared" si="2"/>
        <v>48701</v>
      </c>
      <c r="Z40" s="34" t="s">
        <v>98</v>
      </c>
      <c r="AA40" s="34">
        <v>18</v>
      </c>
      <c r="AB40" s="69">
        <v>0.4</v>
      </c>
      <c r="AC40" s="35">
        <v>63.072000000000003</v>
      </c>
      <c r="AD40" s="66">
        <v>9958.1927999999989</v>
      </c>
      <c r="AE40" s="34" t="s">
        <v>40</v>
      </c>
    </row>
    <row r="41" spans="1:31">
      <c r="A41" s="65">
        <f t="shared" si="0"/>
        <v>48122</v>
      </c>
      <c r="B41" s="34" t="s">
        <v>93</v>
      </c>
      <c r="C41" s="34">
        <v>200</v>
      </c>
      <c r="D41" s="69">
        <v>0.21</v>
      </c>
      <c r="E41" s="35">
        <v>367.92</v>
      </c>
      <c r="F41" s="66">
        <v>10326.112799999999</v>
      </c>
      <c r="G41" s="34" t="s">
        <v>65</v>
      </c>
      <c r="H41" s="62"/>
      <c r="I41" s="65">
        <v>48274</v>
      </c>
      <c r="J41" s="34" t="s">
        <v>93</v>
      </c>
      <c r="K41" s="34">
        <v>200</v>
      </c>
      <c r="L41" s="69">
        <v>0.21</v>
      </c>
      <c r="M41" s="35">
        <v>367.92</v>
      </c>
      <c r="N41" s="66">
        <v>10326.112799999999</v>
      </c>
      <c r="O41" s="34" t="s">
        <v>65</v>
      </c>
      <c r="P41" s="62"/>
      <c r="Q41" s="65">
        <f t="shared" si="1"/>
        <v>48426</v>
      </c>
      <c r="R41" s="34" t="s">
        <v>93</v>
      </c>
      <c r="S41" s="34">
        <v>200</v>
      </c>
      <c r="T41" s="69">
        <v>0.21</v>
      </c>
      <c r="U41" s="35">
        <v>367.92</v>
      </c>
      <c r="V41" s="66">
        <v>10326.112799999999</v>
      </c>
      <c r="W41" s="34" t="s">
        <v>65</v>
      </c>
      <c r="X41" s="62"/>
      <c r="Y41" s="65">
        <f t="shared" si="2"/>
        <v>48761</v>
      </c>
      <c r="Z41" s="34" t="s">
        <v>93</v>
      </c>
      <c r="AA41" s="34">
        <v>200</v>
      </c>
      <c r="AB41" s="69">
        <v>0.21</v>
      </c>
      <c r="AC41" s="35">
        <v>367.92</v>
      </c>
      <c r="AD41" s="66">
        <v>10326.112799999999</v>
      </c>
      <c r="AE41" s="34" t="s">
        <v>65</v>
      </c>
    </row>
    <row r="42" spans="1:31">
      <c r="A42" s="65">
        <f t="shared" si="0"/>
        <v>48306</v>
      </c>
      <c r="B42" s="34" t="s">
        <v>104</v>
      </c>
      <c r="C42" s="34">
        <v>71.3</v>
      </c>
      <c r="D42" s="69">
        <v>0.4</v>
      </c>
      <c r="E42" s="35">
        <v>249.83519999999999</v>
      </c>
      <c r="F42" s="66">
        <v>10575.947999999999</v>
      </c>
      <c r="G42" s="34" t="s">
        <v>40</v>
      </c>
      <c r="H42" s="62"/>
      <c r="I42" s="65">
        <v>48458</v>
      </c>
      <c r="J42" s="34" t="s">
        <v>104</v>
      </c>
      <c r="K42" s="34">
        <v>71.3</v>
      </c>
      <c r="L42" s="69">
        <v>0.4</v>
      </c>
      <c r="M42" s="35">
        <v>249.83519999999999</v>
      </c>
      <c r="N42" s="66">
        <v>10575.947999999999</v>
      </c>
      <c r="O42" s="34" t="s">
        <v>40</v>
      </c>
      <c r="P42" s="62"/>
      <c r="Q42" s="65">
        <f t="shared" si="1"/>
        <v>48610</v>
      </c>
      <c r="R42" s="34" t="s">
        <v>104</v>
      </c>
      <c r="S42" s="34">
        <v>71.3</v>
      </c>
      <c r="T42" s="69">
        <v>0.4</v>
      </c>
      <c r="U42" s="35">
        <v>249.83519999999999</v>
      </c>
      <c r="V42" s="66">
        <v>10575.947999999999</v>
      </c>
      <c r="W42" s="34" t="s">
        <v>40</v>
      </c>
      <c r="X42" s="62"/>
      <c r="Y42" s="65">
        <f t="shared" si="2"/>
        <v>48945</v>
      </c>
      <c r="Z42" s="34" t="s">
        <v>104</v>
      </c>
      <c r="AA42" s="34">
        <v>71.3</v>
      </c>
      <c r="AB42" s="69">
        <v>0.4</v>
      </c>
      <c r="AC42" s="35">
        <v>249.83519999999999</v>
      </c>
      <c r="AD42" s="66">
        <v>10575.947999999999</v>
      </c>
      <c r="AE42" s="34" t="s">
        <v>40</v>
      </c>
    </row>
    <row r="43" spans="1:31">
      <c r="A43" s="65">
        <f t="shared" si="0"/>
        <v>48397</v>
      </c>
      <c r="B43" s="34" t="s">
        <v>95</v>
      </c>
      <c r="C43" s="34">
        <v>250</v>
      </c>
      <c r="D43" s="69">
        <v>0.21</v>
      </c>
      <c r="E43" s="35">
        <v>459.9</v>
      </c>
      <c r="F43" s="66">
        <v>11035.847999999998</v>
      </c>
      <c r="G43" s="34" t="s">
        <v>65</v>
      </c>
      <c r="H43" s="62"/>
      <c r="I43" s="65">
        <v>48549</v>
      </c>
      <c r="J43" s="34" t="s">
        <v>95</v>
      </c>
      <c r="K43" s="34">
        <v>250</v>
      </c>
      <c r="L43" s="69">
        <v>0.21</v>
      </c>
      <c r="M43" s="35">
        <v>459.9</v>
      </c>
      <c r="N43" s="66">
        <v>11035.847999999998</v>
      </c>
      <c r="O43" s="34" t="s">
        <v>65</v>
      </c>
      <c r="P43" s="62"/>
      <c r="Q43" s="65">
        <f t="shared" si="1"/>
        <v>48701</v>
      </c>
      <c r="R43" s="34" t="s">
        <v>95</v>
      </c>
      <c r="S43" s="34">
        <v>250</v>
      </c>
      <c r="T43" s="69">
        <v>0.21</v>
      </c>
      <c r="U43" s="35">
        <v>459.9</v>
      </c>
      <c r="V43" s="66">
        <v>11035.847999999998</v>
      </c>
      <c r="W43" s="34" t="s">
        <v>65</v>
      </c>
      <c r="X43" s="62"/>
      <c r="Y43" s="65">
        <f t="shared" si="2"/>
        <v>49036</v>
      </c>
      <c r="Z43" s="34" t="s">
        <v>95</v>
      </c>
      <c r="AA43" s="34">
        <v>250</v>
      </c>
      <c r="AB43" s="69">
        <v>0.21</v>
      </c>
      <c r="AC43" s="35">
        <v>459.9</v>
      </c>
      <c r="AD43" s="66">
        <v>11035.847999999998</v>
      </c>
      <c r="AE43" s="34" t="s">
        <v>65</v>
      </c>
    </row>
    <row r="44" spans="1:31">
      <c r="A44" s="65">
        <f t="shared" si="0"/>
        <v>48428</v>
      </c>
      <c r="B44" s="34" t="s">
        <v>106</v>
      </c>
      <c r="C44" s="34">
        <v>60</v>
      </c>
      <c r="D44" s="69">
        <v>0.4</v>
      </c>
      <c r="E44" s="35">
        <v>210.24</v>
      </c>
      <c r="F44" s="66">
        <v>11246.087999999998</v>
      </c>
      <c r="G44" s="34" t="s">
        <v>40</v>
      </c>
      <c r="H44" s="62"/>
      <c r="I44" s="65">
        <v>48580</v>
      </c>
      <c r="J44" s="34" t="s">
        <v>106</v>
      </c>
      <c r="K44" s="34">
        <v>60</v>
      </c>
      <c r="L44" s="69">
        <v>0.4</v>
      </c>
      <c r="M44" s="35">
        <v>210.24</v>
      </c>
      <c r="N44" s="66">
        <v>11246.087999999998</v>
      </c>
      <c r="O44" s="34" t="s">
        <v>40</v>
      </c>
      <c r="P44" s="62"/>
      <c r="Q44" s="65">
        <f t="shared" si="1"/>
        <v>48732</v>
      </c>
      <c r="R44" s="34" t="s">
        <v>106</v>
      </c>
      <c r="S44" s="34">
        <v>60</v>
      </c>
      <c r="T44" s="69">
        <v>0.4</v>
      </c>
      <c r="U44" s="35">
        <v>210.24</v>
      </c>
      <c r="V44" s="66">
        <v>11246.087999999998</v>
      </c>
      <c r="W44" s="34" t="s">
        <v>40</v>
      </c>
      <c r="X44" s="62"/>
      <c r="Y44" s="65">
        <f t="shared" si="2"/>
        <v>49067</v>
      </c>
      <c r="Z44" s="34" t="s">
        <v>106</v>
      </c>
      <c r="AA44" s="34">
        <v>60</v>
      </c>
      <c r="AB44" s="69">
        <v>0.4</v>
      </c>
      <c r="AC44" s="35">
        <v>210.24</v>
      </c>
      <c r="AD44" s="66">
        <v>11246.087999999998</v>
      </c>
      <c r="AE44" s="34" t="s">
        <v>40</v>
      </c>
    </row>
    <row r="45" spans="1:31">
      <c r="A45" s="65">
        <f t="shared" si="0"/>
        <v>48609</v>
      </c>
      <c r="B45" s="34" t="s">
        <v>100</v>
      </c>
      <c r="C45" s="34">
        <v>250</v>
      </c>
      <c r="D45" s="69">
        <v>0.21</v>
      </c>
      <c r="E45" s="35">
        <v>459.9</v>
      </c>
      <c r="F45" s="66">
        <v>11705.987999999998</v>
      </c>
      <c r="G45" s="34" t="s">
        <v>65</v>
      </c>
      <c r="H45" s="62"/>
      <c r="I45" s="65">
        <v>48761</v>
      </c>
      <c r="J45" s="34" t="s">
        <v>100</v>
      </c>
      <c r="K45" s="34">
        <v>250</v>
      </c>
      <c r="L45" s="69">
        <v>0.21</v>
      </c>
      <c r="M45" s="35">
        <v>459.9</v>
      </c>
      <c r="N45" s="66">
        <v>11705.987999999998</v>
      </c>
      <c r="O45" s="34" t="s">
        <v>65</v>
      </c>
      <c r="P45" s="62"/>
      <c r="Q45" s="65">
        <f t="shared" si="1"/>
        <v>48913</v>
      </c>
      <c r="R45" s="34" t="s">
        <v>100</v>
      </c>
      <c r="S45" s="34">
        <v>250</v>
      </c>
      <c r="T45" s="69">
        <v>0.21</v>
      </c>
      <c r="U45" s="35">
        <v>459.9</v>
      </c>
      <c r="V45" s="66">
        <v>11705.987999999998</v>
      </c>
      <c r="W45" s="34" t="s">
        <v>65</v>
      </c>
      <c r="X45" s="62"/>
      <c r="Y45" s="65">
        <f t="shared" si="2"/>
        <v>49248</v>
      </c>
      <c r="Z45" s="34" t="s">
        <v>100</v>
      </c>
      <c r="AA45" s="34">
        <v>250</v>
      </c>
      <c r="AB45" s="69">
        <v>0.21</v>
      </c>
      <c r="AC45" s="35">
        <v>459.9</v>
      </c>
      <c r="AD45" s="66">
        <v>11705.987999999998</v>
      </c>
      <c r="AE45" s="34" t="s">
        <v>65</v>
      </c>
    </row>
    <row r="46" spans="1:31">
      <c r="A46" s="65">
        <f t="shared" si="0"/>
        <v>48852</v>
      </c>
      <c r="B46" s="34" t="s">
        <v>102</v>
      </c>
      <c r="C46" s="34">
        <v>50</v>
      </c>
      <c r="D46" s="69">
        <v>0.17</v>
      </c>
      <c r="E46" s="35">
        <v>74.459999999999994</v>
      </c>
      <c r="F46" s="66">
        <v>11780.447999999997</v>
      </c>
      <c r="G46" s="34" t="s">
        <v>65</v>
      </c>
      <c r="H46" s="62"/>
      <c r="I46" s="65">
        <v>49004</v>
      </c>
      <c r="J46" s="34" t="s">
        <v>102</v>
      </c>
      <c r="K46" s="34">
        <v>50</v>
      </c>
      <c r="L46" s="69">
        <v>0.17</v>
      </c>
      <c r="M46" s="35">
        <v>74.459999999999994</v>
      </c>
      <c r="N46" s="66">
        <v>11780.447999999997</v>
      </c>
      <c r="O46" s="34" t="s">
        <v>65</v>
      </c>
      <c r="P46" s="62"/>
      <c r="Q46" s="65">
        <f t="shared" si="1"/>
        <v>49156</v>
      </c>
      <c r="R46" s="34" t="s">
        <v>102</v>
      </c>
      <c r="S46" s="34">
        <v>50</v>
      </c>
      <c r="T46" s="69">
        <v>0.17</v>
      </c>
      <c r="U46" s="35">
        <v>74.459999999999994</v>
      </c>
      <c r="V46" s="66">
        <v>11780.447999999997</v>
      </c>
      <c r="W46" s="34" t="s">
        <v>65</v>
      </c>
      <c r="X46" s="62"/>
      <c r="Y46" s="65">
        <f t="shared" si="2"/>
        <v>49491</v>
      </c>
      <c r="Z46" s="34" t="s">
        <v>102</v>
      </c>
      <c r="AA46" s="34">
        <v>50</v>
      </c>
      <c r="AB46" s="69">
        <v>0.17</v>
      </c>
      <c r="AC46" s="35">
        <v>74.459999999999994</v>
      </c>
      <c r="AD46" s="66">
        <v>11780.447999999997</v>
      </c>
      <c r="AE46" s="34" t="s">
        <v>65</v>
      </c>
    </row>
    <row r="47" spans="1:31">
      <c r="A47" s="65">
        <f t="shared" si="0"/>
        <v>48852</v>
      </c>
      <c r="B47" s="34" t="s">
        <v>101</v>
      </c>
      <c r="C47" s="34">
        <v>200</v>
      </c>
      <c r="D47" s="69">
        <v>0.21</v>
      </c>
      <c r="E47" s="35">
        <v>367.92</v>
      </c>
      <c r="F47" s="66">
        <v>12148.367999999997</v>
      </c>
      <c r="G47" s="34" t="s">
        <v>65</v>
      </c>
      <c r="H47" s="62"/>
      <c r="I47" s="65">
        <v>49004</v>
      </c>
      <c r="J47" s="34" t="s">
        <v>101</v>
      </c>
      <c r="K47" s="34">
        <v>200</v>
      </c>
      <c r="L47" s="69">
        <v>0.21</v>
      </c>
      <c r="M47" s="35">
        <v>367.92</v>
      </c>
      <c r="N47" s="66">
        <v>12148.367999999997</v>
      </c>
      <c r="O47" s="34" t="s">
        <v>65</v>
      </c>
      <c r="P47" s="62"/>
      <c r="Q47" s="65">
        <f t="shared" si="1"/>
        <v>49156</v>
      </c>
      <c r="R47" s="34" t="s">
        <v>101</v>
      </c>
      <c r="S47" s="34">
        <v>200</v>
      </c>
      <c r="T47" s="69">
        <v>0.21</v>
      </c>
      <c r="U47" s="35">
        <v>367.92</v>
      </c>
      <c r="V47" s="66">
        <v>12148.367999999997</v>
      </c>
      <c r="W47" s="34" t="s">
        <v>65</v>
      </c>
      <c r="X47" s="62"/>
      <c r="Y47" s="65">
        <f t="shared" si="2"/>
        <v>49491</v>
      </c>
      <c r="Z47" s="34" t="s">
        <v>101</v>
      </c>
      <c r="AA47" s="34">
        <v>200</v>
      </c>
      <c r="AB47" s="69">
        <v>0.21</v>
      </c>
      <c r="AC47" s="35">
        <v>367.92</v>
      </c>
      <c r="AD47" s="66">
        <v>12148.367999999997</v>
      </c>
      <c r="AE47" s="34" t="s">
        <v>65</v>
      </c>
    </row>
    <row r="48" spans="1:31">
      <c r="A48" s="65">
        <f t="shared" si="0"/>
        <v>48944</v>
      </c>
      <c r="B48" s="34" t="s">
        <v>103</v>
      </c>
      <c r="C48" s="34">
        <v>200</v>
      </c>
      <c r="D48" s="69">
        <v>0.21</v>
      </c>
      <c r="E48" s="35">
        <v>367.92</v>
      </c>
      <c r="F48" s="66">
        <v>12516.287999999997</v>
      </c>
      <c r="G48" s="34" t="s">
        <v>65</v>
      </c>
      <c r="H48" s="62"/>
      <c r="I48" s="65">
        <v>49096</v>
      </c>
      <c r="J48" s="34" t="s">
        <v>103</v>
      </c>
      <c r="K48" s="34">
        <v>200</v>
      </c>
      <c r="L48" s="69">
        <v>0.21</v>
      </c>
      <c r="M48" s="35">
        <v>367.92</v>
      </c>
      <c r="N48" s="66">
        <v>12516.287999999997</v>
      </c>
      <c r="O48" s="34" t="s">
        <v>65</v>
      </c>
      <c r="P48" s="62"/>
      <c r="Q48" s="65">
        <f t="shared" si="1"/>
        <v>49248</v>
      </c>
      <c r="R48" s="34" t="s">
        <v>103</v>
      </c>
      <c r="S48" s="34">
        <v>200</v>
      </c>
      <c r="T48" s="69">
        <v>0.21</v>
      </c>
      <c r="U48" s="35">
        <v>367.92</v>
      </c>
      <c r="V48" s="66">
        <v>12516.287999999997</v>
      </c>
      <c r="W48" s="34" t="s">
        <v>65</v>
      </c>
      <c r="X48" s="62"/>
      <c r="Y48" s="65">
        <f t="shared" si="2"/>
        <v>49583</v>
      </c>
      <c r="Z48" s="34" t="s">
        <v>103</v>
      </c>
      <c r="AA48" s="34">
        <v>200</v>
      </c>
      <c r="AB48" s="69">
        <v>0.21</v>
      </c>
      <c r="AC48" s="35">
        <v>367.92</v>
      </c>
      <c r="AD48" s="66">
        <v>12516.287999999997</v>
      </c>
      <c r="AE48" s="34" t="s">
        <v>65</v>
      </c>
    </row>
    <row r="49" spans="1:32">
      <c r="A49" s="65">
        <f t="shared" si="0"/>
        <v>48974</v>
      </c>
      <c r="B49" s="34" t="s">
        <v>107</v>
      </c>
      <c r="C49" s="34">
        <v>154</v>
      </c>
      <c r="D49" s="69">
        <v>0.4</v>
      </c>
      <c r="E49" s="35">
        <v>539.61599999999999</v>
      </c>
      <c r="F49" s="66">
        <v>13055.903999999997</v>
      </c>
      <c r="G49" s="34" t="s">
        <v>40</v>
      </c>
      <c r="H49" s="62"/>
      <c r="I49" s="65">
        <v>49126</v>
      </c>
      <c r="J49" s="34" t="s">
        <v>107</v>
      </c>
      <c r="K49" s="34">
        <v>154</v>
      </c>
      <c r="L49" s="69">
        <v>0.4</v>
      </c>
      <c r="M49" s="35">
        <v>539.61599999999999</v>
      </c>
      <c r="N49" s="66">
        <v>13055.903999999997</v>
      </c>
      <c r="O49" s="34" t="s">
        <v>40</v>
      </c>
      <c r="P49" s="62"/>
      <c r="Q49" s="65">
        <f t="shared" si="1"/>
        <v>49278</v>
      </c>
      <c r="R49" s="34" t="s">
        <v>107</v>
      </c>
      <c r="S49" s="34">
        <v>154</v>
      </c>
      <c r="T49" s="69">
        <v>0.4</v>
      </c>
      <c r="U49" s="35">
        <v>539.61599999999999</v>
      </c>
      <c r="V49" s="66">
        <v>13055.903999999997</v>
      </c>
      <c r="W49" s="34" t="s">
        <v>40</v>
      </c>
      <c r="X49" s="62"/>
      <c r="Y49" s="65">
        <f t="shared" si="2"/>
        <v>49613</v>
      </c>
      <c r="Z49" s="34" t="s">
        <v>107</v>
      </c>
      <c r="AA49" s="34">
        <v>154</v>
      </c>
      <c r="AB49" s="69">
        <v>0.4</v>
      </c>
      <c r="AC49" s="35">
        <v>539.61599999999999</v>
      </c>
      <c r="AD49" s="66">
        <v>13055.903999999997</v>
      </c>
      <c r="AE49" s="34" t="s">
        <v>40</v>
      </c>
    </row>
    <row r="50" spans="1:32">
      <c r="A50" s="65">
        <f t="shared" si="0"/>
        <v>49248</v>
      </c>
      <c r="B50" s="34" t="s">
        <v>108</v>
      </c>
      <c r="C50" s="34">
        <v>200</v>
      </c>
      <c r="D50" s="69">
        <v>0.1</v>
      </c>
      <c r="E50" s="35">
        <v>175.2</v>
      </c>
      <c r="F50" s="66">
        <v>13231.103999999998</v>
      </c>
      <c r="G50" s="34" t="s">
        <v>45</v>
      </c>
      <c r="H50" s="62"/>
      <c r="I50" s="65">
        <v>49400</v>
      </c>
      <c r="J50" s="34" t="s">
        <v>108</v>
      </c>
      <c r="K50" s="34">
        <v>200</v>
      </c>
      <c r="L50" s="69">
        <v>0.1</v>
      </c>
      <c r="M50" s="35">
        <v>175.2</v>
      </c>
      <c r="N50" s="66">
        <v>13231.103999999998</v>
      </c>
      <c r="O50" s="34" t="s">
        <v>45</v>
      </c>
      <c r="P50" s="62"/>
      <c r="Q50" s="65">
        <f t="shared" si="1"/>
        <v>49552</v>
      </c>
      <c r="R50" s="34" t="s">
        <v>108</v>
      </c>
      <c r="S50" s="34">
        <v>200</v>
      </c>
      <c r="T50" s="69">
        <v>0.1</v>
      </c>
      <c r="U50" s="35">
        <v>175.2</v>
      </c>
      <c r="V50" s="66">
        <v>13231.103999999998</v>
      </c>
      <c r="W50" s="34" t="s">
        <v>45</v>
      </c>
      <c r="X50" s="62"/>
      <c r="Y50" s="65">
        <f t="shared" si="2"/>
        <v>49887</v>
      </c>
      <c r="Z50" s="34" t="s">
        <v>108</v>
      </c>
      <c r="AA50" s="34">
        <v>200</v>
      </c>
      <c r="AB50" s="69">
        <v>0.1</v>
      </c>
      <c r="AC50" s="35">
        <v>175.2</v>
      </c>
      <c r="AD50" s="66">
        <v>13231.103999999998</v>
      </c>
      <c r="AE50" s="34" t="s">
        <v>45</v>
      </c>
    </row>
    <row r="51" spans="1:32">
      <c r="A51" s="65">
        <f t="shared" si="0"/>
        <v>49278</v>
      </c>
      <c r="B51" s="34" t="s">
        <v>110</v>
      </c>
      <c r="C51" s="34">
        <v>200</v>
      </c>
      <c r="D51" s="69">
        <v>0.21</v>
      </c>
      <c r="E51" s="35">
        <v>367.92</v>
      </c>
      <c r="F51" s="66">
        <v>13599.023999999998</v>
      </c>
      <c r="G51" s="34" t="s">
        <v>65</v>
      </c>
      <c r="H51" s="62"/>
      <c r="I51" s="65">
        <v>49430</v>
      </c>
      <c r="J51" s="34" t="s">
        <v>110</v>
      </c>
      <c r="K51" s="34">
        <v>200</v>
      </c>
      <c r="L51" s="69">
        <v>0.21</v>
      </c>
      <c r="M51" s="35">
        <v>367.92</v>
      </c>
      <c r="N51" s="66">
        <v>13599.023999999998</v>
      </c>
      <c r="O51" s="34" t="s">
        <v>65</v>
      </c>
      <c r="P51" s="62"/>
      <c r="Q51" s="65">
        <f t="shared" si="1"/>
        <v>49582</v>
      </c>
      <c r="R51" s="34" t="s">
        <v>110</v>
      </c>
      <c r="S51" s="34">
        <v>200</v>
      </c>
      <c r="T51" s="69">
        <v>0.21</v>
      </c>
      <c r="U51" s="35">
        <v>367.92</v>
      </c>
      <c r="V51" s="66">
        <v>13599.023999999998</v>
      </c>
      <c r="W51" s="34" t="s">
        <v>65</v>
      </c>
      <c r="X51" s="62"/>
      <c r="Y51" s="65">
        <f t="shared" si="2"/>
        <v>49917</v>
      </c>
      <c r="Z51" s="34" t="s">
        <v>110</v>
      </c>
      <c r="AA51" s="34">
        <v>200</v>
      </c>
      <c r="AB51" s="69">
        <v>0.21</v>
      </c>
      <c r="AC51" s="35">
        <v>367.92</v>
      </c>
      <c r="AD51" s="66">
        <v>13599.023999999998</v>
      </c>
      <c r="AE51" s="34" t="s">
        <v>65</v>
      </c>
    </row>
    <row r="52" spans="1:32">
      <c r="A52" s="65">
        <f t="shared" si="0"/>
        <v>49431</v>
      </c>
      <c r="B52" s="34" t="s">
        <v>105</v>
      </c>
      <c r="C52" s="34">
        <v>200</v>
      </c>
      <c r="D52" s="69">
        <v>0.4</v>
      </c>
      <c r="E52" s="35">
        <v>700.8</v>
      </c>
      <c r="F52" s="66">
        <v>14299.823999999997</v>
      </c>
      <c r="G52" s="34" t="s">
        <v>40</v>
      </c>
      <c r="H52" s="62"/>
      <c r="I52" s="65">
        <v>49583</v>
      </c>
      <c r="J52" s="34" t="s">
        <v>105</v>
      </c>
      <c r="K52" s="34">
        <v>200</v>
      </c>
      <c r="L52" s="69">
        <v>0.4</v>
      </c>
      <c r="M52" s="35">
        <v>700.8</v>
      </c>
      <c r="N52" s="66">
        <v>14299.823999999997</v>
      </c>
      <c r="O52" s="34" t="s">
        <v>40</v>
      </c>
      <c r="P52" s="62"/>
      <c r="Q52" s="65">
        <f t="shared" si="1"/>
        <v>49735</v>
      </c>
      <c r="R52" s="34" t="s">
        <v>105</v>
      </c>
      <c r="S52" s="34">
        <v>200</v>
      </c>
      <c r="T52" s="69">
        <v>0.4</v>
      </c>
      <c r="U52" s="35">
        <v>700.8</v>
      </c>
      <c r="V52" s="66">
        <v>14299.823999999997</v>
      </c>
      <c r="W52" s="34" t="s">
        <v>40</v>
      </c>
      <c r="X52" s="62"/>
      <c r="Y52" s="65">
        <f t="shared" si="2"/>
        <v>50070</v>
      </c>
      <c r="Z52" s="34" t="s">
        <v>105</v>
      </c>
      <c r="AA52" s="34">
        <v>200</v>
      </c>
      <c r="AB52" s="69">
        <v>0.4</v>
      </c>
      <c r="AC52" s="35">
        <v>700.8</v>
      </c>
      <c r="AD52" s="66">
        <v>14299.823999999997</v>
      </c>
      <c r="AE52" s="34" t="s">
        <v>40</v>
      </c>
    </row>
    <row r="53" spans="1:32">
      <c r="A53" s="65">
        <f t="shared" si="0"/>
        <v>49492</v>
      </c>
      <c r="B53" s="34" t="s">
        <v>109</v>
      </c>
      <c r="C53" s="34">
        <v>54</v>
      </c>
      <c r="D53" s="69">
        <v>0.4</v>
      </c>
      <c r="E53" s="35">
        <v>189.21600000000004</v>
      </c>
      <c r="F53" s="66">
        <v>14489.039999999997</v>
      </c>
      <c r="G53" s="34" t="s">
        <v>40</v>
      </c>
      <c r="H53" s="62"/>
      <c r="I53" s="65">
        <v>49644</v>
      </c>
      <c r="J53" s="34" t="s">
        <v>109</v>
      </c>
      <c r="K53" s="34">
        <v>54</v>
      </c>
      <c r="L53" s="69">
        <v>0.4</v>
      </c>
      <c r="M53" s="35">
        <v>189.21600000000004</v>
      </c>
      <c r="N53" s="66">
        <v>14489.039999999997</v>
      </c>
      <c r="O53" s="34" t="s">
        <v>40</v>
      </c>
      <c r="P53" s="62"/>
      <c r="Q53" s="65">
        <f t="shared" si="1"/>
        <v>49796</v>
      </c>
      <c r="R53" s="34" t="s">
        <v>109</v>
      </c>
      <c r="S53" s="34">
        <v>54</v>
      </c>
      <c r="T53" s="69">
        <v>0.4</v>
      </c>
      <c r="U53" s="35">
        <v>189.21600000000004</v>
      </c>
      <c r="V53" s="66">
        <v>14489.039999999997</v>
      </c>
      <c r="W53" s="34" t="s">
        <v>40</v>
      </c>
      <c r="X53" s="62"/>
      <c r="Y53" s="65">
        <f t="shared" si="2"/>
        <v>50131</v>
      </c>
      <c r="Z53" s="34" t="s">
        <v>109</v>
      </c>
      <c r="AA53" s="34">
        <v>54</v>
      </c>
      <c r="AB53" s="69">
        <v>0.4</v>
      </c>
      <c r="AC53" s="35">
        <v>189.21600000000004</v>
      </c>
      <c r="AD53" s="66">
        <v>14489.039999999997</v>
      </c>
      <c r="AE53" s="34" t="s">
        <v>40</v>
      </c>
    </row>
    <row r="54" spans="1:32">
      <c r="A54" s="62"/>
      <c r="B54" s="62"/>
      <c r="C54" s="62"/>
      <c r="D54" s="62"/>
      <c r="E54" s="62"/>
      <c r="F54" s="62"/>
      <c r="G54" s="62"/>
      <c r="H54" s="62"/>
      <c r="I54" s="62"/>
      <c r="J54" s="62"/>
      <c r="K54" s="63"/>
      <c r="L54" s="62"/>
      <c r="M54" s="62"/>
      <c r="N54" s="62"/>
      <c r="O54" s="62"/>
      <c r="P54" s="62"/>
      <c r="Q54" s="62"/>
      <c r="R54" s="62"/>
      <c r="S54" s="62"/>
      <c r="T54" s="62"/>
      <c r="U54" s="62"/>
      <c r="V54" s="62"/>
      <c r="W54" s="62"/>
      <c r="X54" s="62"/>
      <c r="Y54" s="62"/>
      <c r="Z54" s="62"/>
      <c r="AA54" s="62"/>
      <c r="AB54" s="62"/>
      <c r="AC54" s="62"/>
      <c r="AD54" s="62"/>
      <c r="AE54" s="62"/>
      <c r="AF54" s="62"/>
    </row>
    <row r="55" spans="1:32">
      <c r="A55" s="68" t="s">
        <v>111</v>
      </c>
      <c r="B55" s="67"/>
      <c r="C55" s="67"/>
      <c r="D55" s="67"/>
    </row>
    <row r="56" spans="1:32">
      <c r="A56" s="67" t="s">
        <v>142</v>
      </c>
      <c r="B56" s="67"/>
      <c r="C56" s="67"/>
      <c r="D56" s="67"/>
    </row>
    <row r="57" spans="1:32" ht="45">
      <c r="A57" s="167" t="s">
        <v>112</v>
      </c>
      <c r="B57" s="167" t="s">
        <v>113</v>
      </c>
      <c r="C57" s="167" t="s">
        <v>114</v>
      </c>
      <c r="D57" s="167" t="s">
        <v>115</v>
      </c>
    </row>
    <row r="58" spans="1:32">
      <c r="A58" s="168">
        <v>44927</v>
      </c>
      <c r="B58" s="169" t="s">
        <v>116</v>
      </c>
      <c r="C58" s="169">
        <v>35</v>
      </c>
      <c r="D58" s="169">
        <v>26</v>
      </c>
      <c r="I58" s="139"/>
      <c r="J58" s="139"/>
      <c r="L58" s="139"/>
      <c r="M58" s="139"/>
      <c r="O58" s="139"/>
      <c r="P58" s="139"/>
      <c r="T58" s="139"/>
      <c r="U58" s="139"/>
      <c r="W58" s="139"/>
      <c r="X58" s="139"/>
    </row>
    <row r="59" spans="1:32">
      <c r="A59" s="168">
        <v>45292</v>
      </c>
      <c r="B59" s="169" t="s">
        <v>117</v>
      </c>
      <c r="C59" s="169">
        <v>100</v>
      </c>
      <c r="D59" s="169">
        <v>175</v>
      </c>
      <c r="I59" s="139"/>
      <c r="J59" s="139"/>
      <c r="M59" s="139"/>
      <c r="O59" s="139"/>
      <c r="P59" s="139"/>
      <c r="T59" s="139"/>
      <c r="U59" s="139"/>
      <c r="W59" s="139"/>
      <c r="X59" s="139"/>
    </row>
    <row r="60" spans="1:32">
      <c r="A60" s="168">
        <v>48580</v>
      </c>
      <c r="B60" s="169" t="s">
        <v>118</v>
      </c>
      <c r="C60" s="169">
        <v>150</v>
      </c>
      <c r="D60" s="169">
        <v>1200</v>
      </c>
      <c r="I60" s="29"/>
      <c r="J60" s="29"/>
      <c r="M60" s="29"/>
      <c r="O60" s="29"/>
      <c r="P60" s="29"/>
      <c r="T60" s="29"/>
      <c r="U60" s="29"/>
      <c r="W60" s="29"/>
      <c r="X60" s="29"/>
    </row>
    <row r="61" spans="1:32">
      <c r="I61" s="29"/>
      <c r="J61" s="29"/>
      <c r="M61" s="29"/>
      <c r="O61" s="29"/>
      <c r="P61" s="29"/>
      <c r="T61" s="29"/>
      <c r="U61" s="29"/>
      <c r="W61" s="29"/>
      <c r="X61" s="29"/>
    </row>
    <row r="62" spans="1:32">
      <c r="A62" s="161"/>
      <c r="B62" s="161"/>
      <c r="C62" s="181"/>
      <c r="D62" s="181"/>
      <c r="E62" s="181"/>
      <c r="F62" s="181"/>
      <c r="G62" s="181"/>
      <c r="H62" s="181"/>
    </row>
    <row r="63" spans="1:32">
      <c r="A63" s="164"/>
      <c r="B63" s="164"/>
      <c r="C63" s="162"/>
      <c r="D63" s="162"/>
      <c r="E63" s="162"/>
      <c r="F63" s="162"/>
      <c r="G63" s="162"/>
      <c r="H63" s="162"/>
    </row>
    <row r="64" spans="1:32">
      <c r="A64" s="164"/>
      <c r="B64" s="164"/>
      <c r="C64" s="162"/>
      <c r="D64" s="163"/>
      <c r="E64" s="163"/>
      <c r="F64" s="163"/>
      <c r="G64" s="163"/>
      <c r="H64" s="163"/>
    </row>
    <row r="65" spans="1:8">
      <c r="A65" s="164"/>
      <c r="B65" s="164"/>
      <c r="C65" s="162"/>
      <c r="D65" s="163"/>
      <c r="E65" s="163"/>
      <c r="F65" s="163"/>
      <c r="G65" s="163"/>
      <c r="H65" s="163"/>
    </row>
    <row r="66" spans="1:8">
      <c r="A66" s="164"/>
      <c r="B66" s="164"/>
      <c r="C66" s="162"/>
      <c r="D66" s="162"/>
      <c r="E66" s="162"/>
      <c r="F66" s="162"/>
      <c r="G66" s="162"/>
      <c r="H66" s="162"/>
    </row>
    <row r="67" spans="1:8">
      <c r="A67" s="164"/>
      <c r="B67" s="164"/>
      <c r="C67" s="162"/>
      <c r="D67" s="163"/>
      <c r="E67" s="163"/>
      <c r="F67" s="163"/>
      <c r="G67" s="163"/>
      <c r="H67" s="163"/>
    </row>
    <row r="68" spans="1:8">
      <c r="A68" s="164"/>
      <c r="B68" s="164"/>
      <c r="C68" s="162"/>
      <c r="D68" s="163"/>
      <c r="E68" s="163"/>
      <c r="F68" s="163"/>
      <c r="G68" s="163"/>
      <c r="H68" s="163"/>
    </row>
    <row r="69" spans="1:8">
      <c r="A69" s="164"/>
      <c r="B69" s="164"/>
      <c r="C69" s="162"/>
      <c r="D69" s="162"/>
      <c r="E69" s="162"/>
      <c r="F69" s="162"/>
      <c r="G69" s="162"/>
      <c r="H69" s="162"/>
    </row>
    <row r="70" spans="1:8">
      <c r="A70" s="164"/>
      <c r="B70" s="164"/>
      <c r="C70" s="162"/>
      <c r="D70" s="163"/>
      <c r="E70" s="163"/>
      <c r="F70" s="163"/>
      <c r="G70" s="163"/>
      <c r="H70" s="163"/>
    </row>
    <row r="71" spans="1:8">
      <c r="A71" s="164"/>
      <c r="B71" s="164"/>
      <c r="C71" s="162"/>
      <c r="D71" s="163"/>
      <c r="E71" s="163"/>
      <c r="F71" s="163"/>
      <c r="G71" s="163"/>
      <c r="H71" s="163"/>
    </row>
    <row r="72" spans="1:8">
      <c r="A72" s="164"/>
      <c r="B72" s="164"/>
      <c r="C72" s="162"/>
      <c r="D72" s="162"/>
      <c r="E72" s="162"/>
      <c r="F72" s="162"/>
      <c r="G72" s="162"/>
      <c r="H72" s="162"/>
    </row>
    <row r="73" spans="1:8">
      <c r="A73" s="164"/>
      <c r="B73" s="164"/>
      <c r="C73" s="162"/>
      <c r="D73" s="163"/>
      <c r="E73" s="163"/>
      <c r="F73" s="163"/>
      <c r="G73" s="163"/>
      <c r="H73" s="163"/>
    </row>
    <row r="74" spans="1:8">
      <c r="A74" s="164"/>
      <c r="B74" s="164"/>
      <c r="C74" s="162"/>
      <c r="D74" s="163"/>
      <c r="E74" s="163"/>
      <c r="F74" s="163"/>
      <c r="G74" s="163"/>
      <c r="H74" s="163"/>
    </row>
    <row r="75" spans="1:8">
      <c r="A75" s="164"/>
      <c r="B75" s="164"/>
      <c r="C75" s="162"/>
      <c r="D75" s="162"/>
      <c r="E75" s="162"/>
      <c r="F75" s="162"/>
      <c r="G75" s="162"/>
      <c r="H75" s="162"/>
    </row>
    <row r="76" spans="1:8">
      <c r="A76" s="164"/>
      <c r="B76" s="164"/>
      <c r="C76" s="162"/>
      <c r="D76" s="163"/>
      <c r="E76" s="163"/>
      <c r="F76" s="163"/>
      <c r="G76" s="163"/>
      <c r="H76" s="163"/>
    </row>
    <row r="77" spans="1:8">
      <c r="A77" s="164"/>
      <c r="B77" s="164"/>
      <c r="C77" s="162"/>
      <c r="D77" s="163"/>
      <c r="E77" s="163"/>
      <c r="F77" s="163"/>
      <c r="G77" s="163"/>
      <c r="H77" s="163"/>
    </row>
    <row r="78" spans="1:8">
      <c r="A78" s="164"/>
      <c r="B78" s="164"/>
      <c r="C78" s="162"/>
      <c r="D78" s="162"/>
      <c r="E78" s="162"/>
      <c r="F78" s="162"/>
      <c r="G78" s="162"/>
      <c r="H78" s="162"/>
    </row>
    <row r="79" spans="1:8">
      <c r="A79" s="164"/>
      <c r="B79" s="164"/>
      <c r="C79" s="162"/>
      <c r="D79" s="163"/>
      <c r="E79" s="163"/>
      <c r="F79" s="163"/>
      <c r="G79" s="163"/>
      <c r="H79" s="163"/>
    </row>
    <row r="80" spans="1:8">
      <c r="A80" s="164"/>
      <c r="B80" s="164"/>
      <c r="C80" s="162"/>
      <c r="D80" s="163"/>
      <c r="E80" s="163"/>
      <c r="F80" s="163"/>
      <c r="G80" s="163"/>
      <c r="H80" s="163"/>
    </row>
    <row r="81" spans="1:8">
      <c r="A81" s="164"/>
      <c r="B81" s="164"/>
      <c r="C81" s="162"/>
      <c r="D81" s="162"/>
      <c r="E81" s="162"/>
      <c r="F81" s="162"/>
      <c r="G81" s="162"/>
      <c r="H81" s="162"/>
    </row>
    <row r="82" spans="1:8">
      <c r="A82" s="164"/>
      <c r="B82" s="164"/>
      <c r="C82" s="162"/>
      <c r="D82" s="163"/>
      <c r="E82" s="163"/>
      <c r="F82" s="163"/>
      <c r="G82" s="163"/>
      <c r="H82" s="163"/>
    </row>
    <row r="83" spans="1:8">
      <c r="A83" s="164"/>
      <c r="B83" s="164"/>
      <c r="C83" s="162"/>
      <c r="D83" s="163"/>
      <c r="E83" s="163"/>
      <c r="F83" s="163"/>
      <c r="G83" s="163"/>
      <c r="H83" s="163"/>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232496-30FE-44B4-B1DB-9A639F93EF0E}">
  <sheetPr>
    <tabColor theme="8" tint="0.79998168889431442"/>
  </sheetPr>
  <dimension ref="A1"/>
  <sheetViews>
    <sheetView workbookViewId="0">
      <selection activeCell="AS60" sqref="AS60"/>
    </sheetView>
  </sheetViews>
  <sheetFormatPr defaultColWidth="8.7109375" defaultRowHeight="15"/>
  <cols>
    <col min="1" max="16384" width="8.7109375" style="38"/>
  </cols>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Word" ma:contentTypeID="0x0101001297F296736A10479ED2053E1203CB030021261FBC013EA74E8115460F7A67F0BE" ma:contentTypeVersion="92" ma:contentTypeDescription="Create a new document." ma:contentTypeScope="" ma:versionID="cd3e0821a94f538aaf01485a8527cab1">
  <xsd:schema xmlns:xsd="http://www.w3.org/2001/XMLSchema" xmlns:xs="http://www.w3.org/2001/XMLSchema" xmlns:p="http://schemas.microsoft.com/office/2006/metadata/properties" xmlns:ns2="e963e69f-3f58-4e6f-b74a-87e86ca2e125" xmlns:ns3="02bffcbe-7cf8-467d-a91b-a3e0dbcae01e" xmlns:ns4="a9df0e0e-9b5b-47bc-81c1-d190dfb54f87" xmlns:ns5="70761194-623b-4751-a0da-29ad6551f95e" xmlns:ns6="3e227461-2e38-4fc1-8fe1-91b4cddf1c1d" xmlns:ns7="99c4f765-73c2-4b41-8c0f-b448edc5a553" targetNamespace="http://schemas.microsoft.com/office/2006/metadata/properties" ma:root="true" ma:fieldsID="93a5222c9b40d871fc268ad8b935b30c" ns2:_="" ns3:_="" ns4:_="" ns5:_="" ns6:_="" ns7:_="">
    <xsd:import namespace="e963e69f-3f58-4e6f-b74a-87e86ca2e125"/>
    <xsd:import namespace="02bffcbe-7cf8-467d-a91b-a3e0dbcae01e"/>
    <xsd:import namespace="a9df0e0e-9b5b-47bc-81c1-d190dfb54f87"/>
    <xsd:import namespace="70761194-623b-4751-a0da-29ad6551f95e"/>
    <xsd:import namespace="3e227461-2e38-4fc1-8fe1-91b4cddf1c1d"/>
    <xsd:import namespace="99c4f765-73c2-4b41-8c0f-b448edc5a553"/>
    <xsd:element name="properties">
      <xsd:complexType>
        <xsd:sequence>
          <xsd:element name="documentManagement">
            <xsd:complexType>
              <xsd:all>
                <xsd:element ref="ns2:_dlc_DocId" minOccurs="0"/>
                <xsd:element ref="ns2:_dlc_DocIdUrl" minOccurs="0"/>
                <xsd:element ref="ns2:_dlc_DocIdPersistId" minOccurs="0"/>
                <xsd:element ref="ns3:DocumentType" minOccurs="0"/>
                <xsd:element ref="ns4:Narrative" minOccurs="0"/>
                <xsd:element ref="ns5:Case" minOccurs="0"/>
                <xsd:element ref="ns6:OTDocID" minOccurs="0"/>
                <xsd:element ref="ns6:OTModifiedBy" minOccurs="0"/>
                <xsd:element ref="ns6:OTCreatedBy" minOccurs="0"/>
                <xsd:element ref="ns6:LegacyMetadata" minOccurs="0"/>
                <xsd:element ref="ns4:PraText4" minOccurs="0"/>
                <xsd:element ref="ns4:PraText5" minOccurs="0"/>
                <xsd:element ref="ns4:PraDate1" minOccurs="0"/>
                <xsd:element ref="ns4:PraDate2" minOccurs="0"/>
                <xsd:element ref="ns4:PraDate3" minOccurs="0"/>
                <xsd:element ref="ns4:PraDateTrigger" minOccurs="0"/>
                <xsd:element ref="ns4:PraDateDisposal" minOccurs="0"/>
                <xsd:element ref="ns5:Activity" minOccurs="0"/>
                <xsd:element ref="ns5:Function" minOccurs="0"/>
                <xsd:element ref="ns5:Subactivity" minOccurs="0"/>
                <xsd:element ref="ns5:Year" minOccurs="0"/>
                <xsd:element ref="ns5:Project" minOccurs="0"/>
                <xsd:element ref="ns5:AggregationNarrative" minOccurs="0"/>
                <xsd:element ref="ns5:PRAType" minOccurs="0"/>
                <xsd:element ref="ns5:CategoryName" minOccurs="0"/>
                <xsd:element ref="ns5:CategoryValue" minOccurs="0"/>
                <xsd:element ref="ns4:AggregationStatus" minOccurs="0"/>
                <xsd:element ref="ns4:PraText1" minOccurs="0"/>
                <xsd:element ref="ns4:PraText2" minOccurs="0"/>
                <xsd:element ref="ns4:PraText3" minOccurs="0"/>
                <xsd:element ref="ns7:MediaServiceMetadata" minOccurs="0"/>
                <xsd:element ref="ns7:MediaServiceFastMetadata" minOccurs="0"/>
                <xsd:element ref="ns7:MediaServiceAutoKeyPoints" minOccurs="0"/>
                <xsd:element ref="ns7:MediaServiceKeyPoints" minOccurs="0"/>
                <xsd:element ref="ns7:MediaServiceAutoTags" minOccurs="0"/>
                <xsd:element ref="ns7:MediaServiceOCR" minOccurs="0"/>
                <xsd:element ref="ns7:MediaServiceGenerationTime" minOccurs="0"/>
                <xsd:element ref="ns7:MediaServiceEventHashCode" minOccurs="0"/>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963e69f-3f58-4e6f-b74a-87e86ca2e125"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4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47"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2bffcbe-7cf8-467d-a91b-a3e0dbcae01e" elementFormDefault="qualified">
    <xsd:import namespace="http://schemas.microsoft.com/office/2006/documentManagement/types"/>
    <xsd:import namespace="http://schemas.microsoft.com/office/infopath/2007/PartnerControls"/>
    <xsd:element name="DocumentType" ma:index="11" nillable="true" ma:displayName="Document Type" ma:description="Specify the document type to help refine search and to classify the document" ma:format="Dropdown" ma:internalName="DocumentType" ma:readOnly="false">
      <xsd:simpleType>
        <xsd:restriction base="dms:Choice">
          <xsd:enumeration value="APPLICATION, certificate, consent related"/>
          <xsd:enumeration value="CONTRACT, Variation, Agreement"/>
          <xsd:enumeration value="CORRESPONDENCE, Memo, Filenote, Email"/>
          <xsd:enumeration value="DRAWING, Plan, Map"/>
          <xsd:enumeration value="EMPLOYMENT related"/>
          <xsd:enumeration value="FINANCIAL related"/>
          <xsd:enumeration value="KNOWLEDGE article"/>
          <xsd:enumeration value="MEETING related"/>
          <xsd:enumeration value="MODEL, Calculation, Working"/>
          <xsd:enumeration value="PHOTO, Image or Multi-media"/>
          <xsd:enumeration value="PRESENTATION"/>
          <xsd:enumeration value="PUBLICATION material"/>
          <xsd:enumeration value="PURCHASING related"/>
          <xsd:enumeration value="REPORT, or planning related"/>
          <xsd:enumeration value="RULES, Policy, Bylaw, procedure"/>
          <xsd:enumeration value="SERVICE REQUEST related"/>
          <xsd:enumeration value="SPECIFICATION or standard"/>
          <xsd:enumeration value="SUPPLIER PRODUCT Info"/>
          <xsd:enumeration value="TEMPLATE, Checklist or Form"/>
        </xsd:restriction>
      </xsd:simpleType>
    </xsd:element>
  </xsd:schema>
  <xsd:schema xmlns:xsd="http://www.w3.org/2001/XMLSchema" xmlns:xs="http://www.w3.org/2001/XMLSchema" xmlns:dms="http://schemas.microsoft.com/office/2006/documentManagement/types" xmlns:pc="http://schemas.microsoft.com/office/infopath/2007/PartnerControls" targetNamespace="a9df0e0e-9b5b-47bc-81c1-d190dfb54f87" elementFormDefault="qualified">
    <xsd:import namespace="http://schemas.microsoft.com/office/2006/documentManagement/types"/>
    <xsd:import namespace="http://schemas.microsoft.com/office/infopath/2007/PartnerControls"/>
    <xsd:element name="Narrative" ma:index="12" nillable="true" ma:displayName="Narrative" ma:internalName="Narrative0" ma:readOnly="false">
      <xsd:simpleType>
        <xsd:restriction base="dms:Note">
          <xsd:maxLength value="255"/>
        </xsd:restriction>
      </xsd:simpleType>
    </xsd:element>
    <xsd:element name="PraText4" ma:index="18" nillable="true" ma:displayName="PRA Text 4" ma:hidden="true" ma:internalName="PraText40" ma:readOnly="false">
      <xsd:simpleType>
        <xsd:restriction base="dms:Text">
          <xsd:maxLength value="255"/>
        </xsd:restriction>
      </xsd:simpleType>
    </xsd:element>
    <xsd:element name="PraText5" ma:index="19" nillable="true" ma:displayName="PRA Text 5" ma:hidden="true" ma:internalName="PraText50" ma:readOnly="false">
      <xsd:simpleType>
        <xsd:restriction base="dms:Text">
          <xsd:maxLength value="255"/>
        </xsd:restriction>
      </xsd:simpleType>
    </xsd:element>
    <xsd:element name="PraDate1" ma:index="20" nillable="true" ma:displayName="PRA Date 1" ma:format="DateTime" ma:hidden="true" ma:internalName="PraDate1" ma:readOnly="false">
      <xsd:simpleType>
        <xsd:restriction base="dms:DateTime"/>
      </xsd:simpleType>
    </xsd:element>
    <xsd:element name="PraDate2" ma:index="21" nillable="true" ma:displayName="PRA Date 2" ma:format="DateTime" ma:hidden="true" ma:internalName="PraDate2" ma:readOnly="false">
      <xsd:simpleType>
        <xsd:restriction base="dms:DateTime"/>
      </xsd:simpleType>
    </xsd:element>
    <xsd:element name="PraDate3" ma:index="22" nillable="true" ma:displayName="PRA Date 3" ma:format="DateTime" ma:hidden="true" ma:internalName="PraDate3" ma:readOnly="false">
      <xsd:simpleType>
        <xsd:restriction base="dms:DateTime"/>
      </xsd:simpleType>
    </xsd:element>
    <xsd:element name="PraDateTrigger" ma:index="23" nillable="true" ma:displayName="PRA Date Trigger" ma:format="DateTime" ma:hidden="true" ma:internalName="PraDateTrigger" ma:readOnly="false">
      <xsd:simpleType>
        <xsd:restriction base="dms:DateTime"/>
      </xsd:simpleType>
    </xsd:element>
    <xsd:element name="PraDateDisposal" ma:index="24" nillable="true" ma:displayName="PRA Date Disposal" ma:format="DateTime" ma:hidden="true" ma:internalName="PraDateDisposal0" ma:readOnly="false">
      <xsd:simpleType>
        <xsd:restriction base="dms:DateTime"/>
      </xsd:simpleType>
    </xsd:element>
    <xsd:element name="AggregationStatus" ma:index="34" nillable="true" ma:displayName="Aggregation Status" ma:default="Normal" ma:format="Dropdown" ma:hidden="true" ma:internalName="AggregationStatus0" ma:readOnly="false">
      <xsd:simpleType>
        <xsd:restriction base="dms:Choice">
          <xsd:enumeration value="Delete Soon"/>
          <xsd:enumeration value="Transfer Soon"/>
          <xsd:enumeration value="Appraise Soon"/>
          <xsd:enumeration value="Delete"/>
          <xsd:enumeration value="Transfer"/>
          <xsd:enumeration value="Appraise"/>
          <xsd:enumeration value="Hold"/>
          <xsd:enumeration value="Normal"/>
        </xsd:restriction>
      </xsd:simpleType>
    </xsd:element>
    <xsd:element name="PraText1" ma:index="35" nillable="true" ma:displayName="PRA Text 1" ma:hidden="true" ma:internalName="PraText10" ma:readOnly="false">
      <xsd:simpleType>
        <xsd:restriction base="dms:Text">
          <xsd:maxLength value="255"/>
        </xsd:restriction>
      </xsd:simpleType>
    </xsd:element>
    <xsd:element name="PraText2" ma:index="36" nillable="true" ma:displayName="PRA Text 2" ma:hidden="true" ma:internalName="PraText20" ma:readOnly="false">
      <xsd:simpleType>
        <xsd:restriction base="dms:Text">
          <xsd:maxLength value="255"/>
        </xsd:restriction>
      </xsd:simpleType>
    </xsd:element>
    <xsd:element name="PraText3" ma:index="37" nillable="true" ma:displayName="PRA Text 3" ma:hidden="true" ma:internalName="PraText30" ma:readOnly="fals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0761194-623b-4751-a0da-29ad6551f95e" elementFormDefault="qualified">
    <xsd:import namespace="http://schemas.microsoft.com/office/2006/documentManagement/types"/>
    <xsd:import namespace="http://schemas.microsoft.com/office/infopath/2007/PartnerControls"/>
    <xsd:element name="Case" ma:index="13" nillable="true" ma:displayName="Case" ma:default="Buildings, Industry and Energy" ma:format="Dropdown" ma:hidden="true" ma:internalName="Case" ma:readOnly="false">
      <xsd:simpleType>
        <xsd:restriction base="dms:Choice">
          <xsd:enumeration value="Buildings, Industry and Energy"/>
        </xsd:restriction>
      </xsd:simpleType>
    </xsd:element>
    <xsd:element name="Activity" ma:index="25" nillable="true" ma:displayName="Activity" ma:default="Programmes, Evidence, Tools" ma:hidden="true" ma:internalName="Activity" ma:readOnly="false">
      <xsd:simpleType>
        <xsd:restriction base="dms:Text">
          <xsd:maxLength value="255"/>
        </xsd:restriction>
      </xsd:simpleType>
    </xsd:element>
    <xsd:element name="Function" ma:index="26" nillable="true" ma:displayName="Function" ma:default="Programmes and Projects" ma:format="Dropdown" ma:hidden="true" ma:internalName="Function" ma:readOnly="false">
      <xsd:simpleType>
        <xsd:union memberTypes="dms:Text">
          <xsd:simpleType>
            <xsd:restriction base="dms:Choice">
              <xsd:enumeration value="Programmes and Projects"/>
            </xsd:restriction>
          </xsd:simpleType>
        </xsd:union>
      </xsd:simpleType>
    </xsd:element>
    <xsd:element name="Subactivity" ma:index="27" nillable="true" ma:displayName="Subactivity" ma:default="NA" ma:format="Dropdown" ma:hidden="true" ma:internalName="Subactivity" ma:readOnly="false">
      <xsd:simpleType>
        <xsd:union memberTypes="dms:Text">
          <xsd:simpleType>
            <xsd:restriction base="dms:Choice">
              <xsd:enumeration value="NA"/>
            </xsd:restriction>
          </xsd:simpleType>
        </xsd:union>
      </xsd:simpleType>
    </xsd:element>
    <xsd:element name="Year" ma:index="28" nillable="true" ma:displayName="Year" ma:format="Dropdown" ma:hidden="true" ma:internalName="Year" ma:readOnly="false">
      <xsd:simpleType>
        <xsd:restriction base="dms:Choice">
          <xsd:enumeration value="2019"/>
          <xsd:enumeration value="2020"/>
          <xsd:enumeration value="2021"/>
          <xsd:enumeration value="2022"/>
          <xsd:enumeration value="2023"/>
        </xsd:restriction>
      </xsd:simpleType>
    </xsd:element>
    <xsd:element name="Project" ma:index="29" nillable="true" ma:displayName="Project" ma:hidden="true" ma:internalName="Project" ma:readOnly="false">
      <xsd:simpleType>
        <xsd:restriction base="dms:Text">
          <xsd:maxLength value="255"/>
        </xsd:restriction>
      </xsd:simpleType>
    </xsd:element>
    <xsd:element name="AggregationNarrative" ma:index="30" nillable="true" ma:displayName="Aggregation Narrative" ma:hidden="true" ma:internalName="AggregationNarrative" ma:readOnly="false">
      <xsd:simpleType>
        <xsd:restriction base="dms:Text">
          <xsd:maxLength value="255"/>
        </xsd:restriction>
      </xsd:simpleType>
    </xsd:element>
    <xsd:element name="PRAType" ma:index="31" nillable="true" ma:displayName="PRA Type" ma:hidden="true" ma:internalName="PRAType" ma:readOnly="false">
      <xsd:simpleType>
        <xsd:restriction base="dms:Text">
          <xsd:maxLength value="255"/>
        </xsd:restriction>
      </xsd:simpleType>
    </xsd:element>
    <xsd:element name="CategoryName" ma:index="32" nillable="true" ma:displayName="Category Name" ma:hidden="true" ma:internalName="CategoryName" ma:readOnly="false">
      <xsd:simpleType>
        <xsd:restriction base="dms:Text">
          <xsd:maxLength value="255"/>
        </xsd:restriction>
      </xsd:simpleType>
    </xsd:element>
    <xsd:element name="CategoryValue" ma:index="33" nillable="true" ma:displayName="Category Value" ma:hidden="true" ma:internalName="CategoryValue" ma:readOnly="fals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e227461-2e38-4fc1-8fe1-91b4cddf1c1d" elementFormDefault="qualified">
    <xsd:import namespace="http://schemas.microsoft.com/office/2006/documentManagement/types"/>
    <xsd:import namespace="http://schemas.microsoft.com/office/infopath/2007/PartnerControls"/>
    <xsd:element name="OTDocID" ma:index="14" nillable="true" ma:displayName="OTDocID" ma:format="Dropdown" ma:internalName="OTDocID" ma:readOnly="false">
      <xsd:simpleType>
        <xsd:restriction base="dms:Text">
          <xsd:maxLength value="255"/>
        </xsd:restriction>
      </xsd:simpleType>
    </xsd:element>
    <xsd:element name="OTModifiedBy" ma:index="15" nillable="true" ma:displayName="OTModifiedBy" ma:format="Dropdown" ma:internalName="OTModifiedBy" ma:readOnly="false">
      <xsd:simpleType>
        <xsd:restriction base="dms:Text">
          <xsd:maxLength value="255"/>
        </xsd:restriction>
      </xsd:simpleType>
    </xsd:element>
    <xsd:element name="OTCreatedBy" ma:index="16" nillable="true" ma:displayName="OTCreatedBy" ma:format="Dropdown" ma:internalName="OTCreatedBy" ma:readOnly="false">
      <xsd:simpleType>
        <xsd:restriction base="dms:Text">
          <xsd:maxLength value="255"/>
        </xsd:restriction>
      </xsd:simpleType>
    </xsd:element>
    <xsd:element name="LegacyMetadata" ma:index="17" nillable="true" ma:displayName="LegacyMetadata" ma:format="Dropdown" ma:internalName="LegacyMetadata" ma:readOnly="fals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9c4f765-73c2-4b41-8c0f-b448edc5a553" elementFormDefault="qualified">
    <xsd:import namespace="http://schemas.microsoft.com/office/2006/documentManagement/types"/>
    <xsd:import namespace="http://schemas.microsoft.com/office/infopath/2007/PartnerControls"/>
    <xsd:element name="MediaServiceMetadata" ma:index="38" nillable="true" ma:displayName="MediaServiceMetadata" ma:hidden="true" ma:internalName="MediaServiceMetadata" ma:readOnly="true">
      <xsd:simpleType>
        <xsd:restriction base="dms:Note"/>
      </xsd:simpleType>
    </xsd:element>
    <xsd:element name="MediaServiceFastMetadata" ma:index="39" nillable="true" ma:displayName="MediaServiceFastMetadata" ma:hidden="true" ma:internalName="MediaServiceFastMetadata" ma:readOnly="true">
      <xsd:simpleType>
        <xsd:restriction base="dms:Note"/>
      </xsd:simpleType>
    </xsd:element>
    <xsd:element name="MediaServiceAutoKeyPoints" ma:index="40" nillable="true" ma:displayName="MediaServiceAutoKeyPoints" ma:hidden="true" ma:internalName="MediaServiceAutoKeyPoints" ma:readOnly="true">
      <xsd:simpleType>
        <xsd:restriction base="dms:Note"/>
      </xsd:simpleType>
    </xsd:element>
    <xsd:element name="MediaServiceKeyPoints" ma:index="41" nillable="true" ma:displayName="KeyPoints" ma:internalName="MediaServiceKeyPoints" ma:readOnly="true">
      <xsd:simpleType>
        <xsd:restriction base="dms:Note">
          <xsd:maxLength value="255"/>
        </xsd:restriction>
      </xsd:simpleType>
    </xsd:element>
    <xsd:element name="MediaServiceAutoTags" ma:index="42" nillable="true" ma:displayName="Tags" ma:internalName="MediaServiceAutoTags" ma:readOnly="true">
      <xsd:simpleType>
        <xsd:restriction base="dms:Text"/>
      </xsd:simpleType>
    </xsd:element>
    <xsd:element name="MediaServiceOCR" ma:index="43" nillable="true" ma:displayName="Extracted Text" ma:internalName="MediaServiceOCR" ma:readOnly="true">
      <xsd:simpleType>
        <xsd:restriction base="dms:Note">
          <xsd:maxLength value="255"/>
        </xsd:restriction>
      </xsd:simpleType>
    </xsd:element>
    <xsd:element name="MediaServiceGenerationTime" ma:index="44" nillable="true" ma:displayName="MediaServiceGenerationTime" ma:hidden="true" ma:internalName="MediaServiceGenerationTime" ma:readOnly="true">
      <xsd:simpleType>
        <xsd:restriction base="dms:Text"/>
      </xsd:simpleType>
    </xsd:element>
    <xsd:element name="MediaServiceEventHashCode" ma:index="45"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Activity xmlns="70761194-623b-4751-a0da-29ad6551f95e">Programmes, Evidence, Tools</Activity>
    <Function xmlns="70761194-623b-4751-a0da-29ad6551f95e">Programmes and Projects</Function>
    <PraText1 xmlns="a9df0e0e-9b5b-47bc-81c1-d190dfb54f87" xsi:nil="true"/>
    <Year xmlns="70761194-623b-4751-a0da-29ad6551f95e" xsi:nil="true"/>
    <CategoryName xmlns="70761194-623b-4751-a0da-29ad6551f95e">Final publications</CategoryName>
    <CategoryValue xmlns="70761194-623b-4751-a0da-29ad6551f95e" xsi:nil="true"/>
    <AggregationStatus xmlns="a9df0e0e-9b5b-47bc-81c1-d190dfb54f87">Normal</AggregationStatus>
    <Narrative xmlns="a9df0e0e-9b5b-47bc-81c1-d190dfb54f87" xsi:nil="true"/>
    <PraText5 xmlns="a9df0e0e-9b5b-47bc-81c1-d190dfb54f87" xsi:nil="true"/>
    <PRAType xmlns="70761194-623b-4751-a0da-29ad6551f95e" xsi:nil="true"/>
    <PraDate3 xmlns="a9df0e0e-9b5b-47bc-81c1-d190dfb54f87" xsi:nil="true"/>
    <PraDateTrigger xmlns="a9df0e0e-9b5b-47bc-81c1-d190dfb54f87" xsi:nil="true"/>
    <Project xmlns="70761194-623b-4751-a0da-29ad6551f95e" xsi:nil="true"/>
    <PraText4 xmlns="a9df0e0e-9b5b-47bc-81c1-d190dfb54f87" xsi:nil="true"/>
    <Subactivity xmlns="70761194-623b-4751-a0da-29ad6551f95e">Mitigation analysis</Subactivity>
    <PraDateDisposal xmlns="a9df0e0e-9b5b-47bc-81c1-d190dfb54f87" xsi:nil="true"/>
    <PraDate2 xmlns="a9df0e0e-9b5b-47bc-81c1-d190dfb54f87" xsi:nil="true"/>
    <PraText3 xmlns="a9df0e0e-9b5b-47bc-81c1-d190dfb54f87" xsi:nil="true"/>
    <DocumentType xmlns="02bffcbe-7cf8-467d-a91b-a3e0dbcae01e" xsi:nil="true"/>
    <Case xmlns="70761194-623b-4751-a0da-29ad6551f95e">Buildings, Industry and Energy</Case>
    <AggregationNarrative xmlns="70761194-623b-4751-a0da-29ad6551f95e" xsi:nil="true"/>
    <PraDate1 xmlns="a9df0e0e-9b5b-47bc-81c1-d190dfb54f87" xsi:nil="true"/>
    <PraText2 xmlns="a9df0e0e-9b5b-47bc-81c1-d190dfb54f87" xsi:nil="true"/>
    <_dlc_DocId xmlns="e963e69f-3f58-4e6f-b74a-87e86ca2e125">ZRPJAS3TEE2M-1019338261-1450</_dlc_DocId>
    <_dlc_DocIdUrl xmlns="e963e69f-3f58-4e6f-b74a-87e86ca2e125">
      <Url>https://climatechangegovt.sharepoint.com/sites/HeatIndPower/_layouts/15/DocIdRedir.aspx?ID=ZRPJAS3TEE2M-1019338261-1450</Url>
      <Description>ZRPJAS3TEE2M-1019338261-1450</Description>
    </_dlc_DocIdUrl>
    <SharedWithUsers xmlns="e963e69f-3f58-4e6f-b74a-87e86ca2e125">
      <UserInfo>
        <DisplayName/>
        <AccountId xsi:nil="true"/>
        <AccountType/>
      </UserInfo>
    </SharedWithUsers>
    <_dlc_DocIdPersistId xmlns="e963e69f-3f58-4e6f-b74a-87e86ca2e125">false</_dlc_DocIdPersistId>
    <OTDocID xmlns="3e227461-2e38-4fc1-8fe1-91b4cddf1c1d" xsi:nil="true"/>
    <OTCreatedBy xmlns="3e227461-2e38-4fc1-8fe1-91b4cddf1c1d" xsi:nil="true"/>
    <OTModifiedBy xmlns="3e227461-2e38-4fc1-8fe1-91b4cddf1c1d" xsi:nil="true"/>
    <LegacyMetadata xmlns="3e227461-2e38-4fc1-8fe1-91b4cddf1c1d"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4089EBF5-87C6-457E-B4D3-DEF2D84317D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963e69f-3f58-4e6f-b74a-87e86ca2e125"/>
    <ds:schemaRef ds:uri="02bffcbe-7cf8-467d-a91b-a3e0dbcae01e"/>
    <ds:schemaRef ds:uri="a9df0e0e-9b5b-47bc-81c1-d190dfb54f87"/>
    <ds:schemaRef ds:uri="70761194-623b-4751-a0da-29ad6551f95e"/>
    <ds:schemaRef ds:uri="3e227461-2e38-4fc1-8fe1-91b4cddf1c1d"/>
    <ds:schemaRef ds:uri="99c4f765-73c2-4b41-8c0f-b448edc5a55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3AFA1EA-748C-4955-934E-7D923790DCDB}">
  <ds:schemaRefs>
    <ds:schemaRef ds:uri="http://purl.org/dc/elements/1.1/"/>
    <ds:schemaRef ds:uri="99c4f765-73c2-4b41-8c0f-b448edc5a553"/>
    <ds:schemaRef ds:uri="http://schemas.microsoft.com/office/infopath/2007/PartnerControls"/>
    <ds:schemaRef ds:uri="http://purl.org/dc/dcmitype/"/>
    <ds:schemaRef ds:uri="http://schemas.microsoft.com/office/2006/metadata/properties"/>
    <ds:schemaRef ds:uri="3e227461-2e38-4fc1-8fe1-91b4cddf1c1d"/>
    <ds:schemaRef ds:uri="http://schemas.openxmlformats.org/package/2006/metadata/core-properties"/>
    <ds:schemaRef ds:uri="70761194-623b-4751-a0da-29ad6551f95e"/>
    <ds:schemaRef ds:uri="02bffcbe-7cf8-467d-a91b-a3e0dbcae01e"/>
    <ds:schemaRef ds:uri="http://schemas.microsoft.com/office/2006/documentManagement/types"/>
    <ds:schemaRef ds:uri="a9df0e0e-9b5b-47bc-81c1-d190dfb54f87"/>
    <ds:schemaRef ds:uri="e963e69f-3f58-4e6f-b74a-87e86ca2e125"/>
    <ds:schemaRef ds:uri="http://www.w3.org/XML/1998/namespace"/>
    <ds:schemaRef ds:uri="http://purl.org/dc/terms/"/>
  </ds:schemaRefs>
</ds:datastoreItem>
</file>

<file path=customXml/itemProps3.xml><?xml version="1.0" encoding="utf-8"?>
<ds:datastoreItem xmlns:ds="http://schemas.openxmlformats.org/officeDocument/2006/customXml" ds:itemID="{15A4E1B1-34AB-4A37-896D-FD372C1309A6}">
  <ds:schemaRefs>
    <ds:schemaRef ds:uri="http://schemas.microsoft.com/sharepoint/v3/contenttype/forms"/>
  </ds:schemaRefs>
</ds:datastoreItem>
</file>

<file path=customXml/itemProps4.xml><?xml version="1.0" encoding="utf-8"?>
<ds:datastoreItem xmlns:ds="http://schemas.openxmlformats.org/officeDocument/2006/customXml" ds:itemID="{82A5FA47-A8A6-4285-9389-D5D8C54E1D6B}">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Contents</vt:lpstr>
      <vt:lpstr>Version history</vt:lpstr>
      <vt:lpstr>Inputs -&gt;</vt:lpstr>
      <vt:lpstr>Fuel prices</vt:lpstr>
      <vt:lpstr>Emissions pricing</vt:lpstr>
      <vt:lpstr>Demand</vt:lpstr>
      <vt:lpstr>Generation stack</vt:lpstr>
      <vt:lpstr>Build sequence</vt:lpstr>
      <vt:lpstr>Results -&gt;</vt:lpstr>
      <vt:lpstr>Delayed build scenarios</vt:lpstr>
      <vt:lpstr>Emissions plot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ccc</dc:creator>
  <cp:keywords/>
  <dc:description/>
  <cp:lastModifiedBy>Hans Landon-Lane</cp:lastModifiedBy>
  <cp:revision/>
  <cp:lastPrinted>2023-03-12T22:42:22Z</cp:lastPrinted>
  <dcterms:created xsi:type="dcterms:W3CDTF">2022-05-16T03:59:48Z</dcterms:created>
  <dcterms:modified xsi:type="dcterms:W3CDTF">2023-04-25T08:28:04Z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0x0101001297F296736A10479ED2053E1203CB030021261FBC013EA74E8115460F7A67F0BE</vt:lpwstr>
  </property>
  <property fmtid="{D5CDD505-2E9C-101B-9397-08002B2CF9AE}" pid="3" name="_dlc_DocIdItemGuid">
    <vt:lpwstr>49328810-abfe-409a-ad59-8942f9cf98eb</vt:lpwstr>
  </property>
  <property fmtid="{D5CDD505-2E9C-101B-9397-08002B2CF9AE}" pid="4" name="Order">
    <vt:r8>135500</vt:r8>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