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25"/>
  <workbookPr defaultThemeVersion="124226"/>
  <mc:AlternateContent xmlns:mc="http://schemas.openxmlformats.org/markup-compatibility/2006">
    <mc:Choice Requires="x15">
      <x15ac:absPath xmlns:x15ac="http://schemas.microsoft.com/office/spreadsheetml/2010/11/ac" url="https://climatechangegovt.sharepoint.com/sites/Governance/StatutoryReporting/Chief Executive Gifts, Benefits and Expenses 2022 - 2023/"/>
    </mc:Choice>
  </mc:AlternateContent>
  <xr:revisionPtr revIDLastSave="1709" documentId="8_{D9278735-8514-4BC8-93D0-FAB6DCC721A1}" xr6:coauthVersionLast="47" xr6:coauthVersionMax="47" xr10:uidLastSave="{77453050-F349-43DF-934A-E2E27490FEED}"/>
  <bookViews>
    <workbookView xWindow="-120" yWindow="-1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expenses'!$A$1:$E$33</definedName>
    <definedName name="_xlnm.Print_Area" localSheetId="5">'Gifts and benefits'!$A$1:$F$40</definedName>
    <definedName name="_xlnm.Print_Area" localSheetId="0">'Guidance for agencies'!$A$1:$A$58</definedName>
    <definedName name="_xlnm.Print_Area" localSheetId="3">Hospitality!$A$1:$E$34</definedName>
    <definedName name="_xlnm.Print_Area" localSheetId="1">'Summary and sign-off'!$A$1:$F$23</definedName>
    <definedName name="_xlnm.Print_Area" localSheetId="2">Travel!$A$1:$E$125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1" l="1"/>
  <c r="B15" i="3"/>
  <c r="C27" i="3"/>
  <c r="D29" i="4"/>
  <c r="C27" i="2"/>
  <c r="C101" i="1"/>
  <c r="C114" i="1"/>
  <c r="C20" i="1"/>
  <c r="B6" i="13" l="1"/>
  <c r="E60" i="13"/>
  <c r="C60" i="13"/>
  <c r="C31" i="4"/>
  <c r="C30" i="4"/>
  <c r="B60" i="13" l="1"/>
  <c r="B59" i="13"/>
  <c r="D59" i="13"/>
  <c r="B58" i="13"/>
  <c r="D58" i="13"/>
  <c r="D57" i="13"/>
  <c r="B57" i="13"/>
  <c r="D56" i="13"/>
  <c r="B56" i="13"/>
  <c r="D55" i="13"/>
  <c r="B55" i="13"/>
  <c r="B2" i="4"/>
  <c r="B3" i="4"/>
  <c r="B2" i="3"/>
  <c r="B3" i="3"/>
  <c r="B2" i="2"/>
  <c r="B3" i="2"/>
  <c r="B2" i="1"/>
  <c r="B3" i="1"/>
  <c r="F58" i="13" l="1"/>
  <c r="D27" i="2" s="1"/>
  <c r="F60" i="13"/>
  <c r="E29" i="4" s="1"/>
  <c r="F59" i="13"/>
  <c r="D27" i="3" s="1"/>
  <c r="F57" i="13"/>
  <c r="D114" i="1" s="1"/>
  <c r="F56" i="13"/>
  <c r="D101" i="1" s="1"/>
  <c r="F55" i="13"/>
  <c r="D20" i="1" s="1"/>
  <c r="C13" i="13"/>
  <c r="C12" i="13"/>
  <c r="C11" i="13"/>
  <c r="C16" i="13" l="1"/>
  <c r="C17" i="13"/>
  <c r="B5" i="4" l="1"/>
  <c r="B4" i="4"/>
  <c r="B5" i="3"/>
  <c r="B4" i="3"/>
  <c r="B5" i="2"/>
  <c r="B4" i="2"/>
  <c r="B5" i="1"/>
  <c r="B4" i="1"/>
  <c r="C15" i="13" l="1"/>
  <c r="F12" i="13" l="1"/>
  <c r="C29" i="4"/>
  <c r="F11" i="13" s="1"/>
  <c r="F13" i="13" l="1"/>
  <c r="B114" i="1"/>
  <c r="B17" i="13" s="1"/>
  <c r="B101" i="1"/>
  <c r="B16" i="13" s="1"/>
  <c r="B20" i="1"/>
  <c r="B15" i="13" s="1"/>
  <c r="B27" i="3" l="1"/>
  <c r="B13" i="13" s="1"/>
  <c r="B27" i="2"/>
  <c r="B12" i="13" s="1"/>
  <c r="B11" i="13" l="1"/>
  <c r="B1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tc={63F22328-02C4-40A4-BE2A-C99E8DB3FF4D}</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3"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D64" authorId="1" shapeId="0" xr:uid="{63F22328-02C4-40A4-BE2A-C99E8DB3FF4D}">
      <text>
        <t>[Threaded comment]
Your version of Excel allows you to read this threaded comment; however, any edits to it will get removed if the file is opened in a newer version of Excel. Learn more: https://go.microsoft.com/fwlink/?linkid=870924
Comment:
    Is this line and the next for the same meal of different?
Reply:
    They are different dates - one is dinner and the smaller amount is lunch</t>
      </text>
    </comment>
    <comment ref="A10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<sst xmlns="http://schemas.openxmlformats.org/spreadsheetml/2006/main" count="523" uniqueCount="274">
  <si>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</si>
  <si>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</si>
  <si>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</si>
  <si>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</si>
  <si>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</si>
  <si>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</si>
  <si>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</si>
  <si>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</si>
  <si>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</si>
  <si>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</si>
  <si>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</si>
  <si>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</si>
  <si>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</si>
  <si>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</si>
  <si>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</si>
  <si>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</si>
  <si>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</si>
  <si>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</si>
  <si>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</si>
  <si>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</si>
  <si>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</si>
  <si>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</si>
  <si>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</si>
  <si>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</si>
  <si>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</si>
  <si>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</si>
  <si>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</si>
  <si>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</si>
  <si>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</si>
  <si>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</si>
  <si>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</si>
  <si>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</si>
  <si>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</si>
  <si>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</si>
  <si>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</si>
  <si>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</si>
  <si>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</si>
  <si>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</si>
  <si>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</si>
  <si>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</si>
  <si>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</si>
  <si>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</si>
  <si>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</si>
  <si>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</si>
  <si>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</si>
  <si>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</si>
  <si>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</si>
  <si>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</si>
  <si>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</si>
  <si>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</si>
  <si>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</si>
  <si>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</si>
  <si>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</si>
  <si>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Climate Change Commission</t>
  </si>
  <si>
    <t>Chief Executive**</t>
  </si>
  <si>
    <t>Joanna Hendy</t>
  </si>
  <si>
    <t>Disclosure period start***</t>
  </si>
  <si>
    <t>Disclosure period end***</t>
  </si>
  <si>
    <t>Agency totals check</t>
  </si>
  <si>
    <t>Chief Executive approval****</t>
  </si>
  <si>
    <t>This disclosure has been approved by the Chief Executive</t>
  </si>
  <si>
    <t>Other sign-off****</t>
  </si>
  <si>
    <t>This disclosure has been approved by the Chair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</si>
  <si>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</si>
  <si>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</si>
  <si>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</si>
  <si>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</si>
  <si>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</si>
  <si>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</si>
  <si>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</si>
  <si>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</si>
  <si>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</si>
  <si>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</si>
  <si>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</si>
  <si>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</si>
  <si>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</si>
  <si>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</si>
  <si>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</si>
  <si>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</si>
  <si>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</si>
  <si>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</si>
  <si>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</si>
  <si>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</si>
  <si>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</si>
  <si>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</si>
  <si>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</si>
  <si>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</si>
  <si>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</si>
  <si>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</si>
  <si>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</si>
  <si>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</si>
  <si>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</si>
  <si>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</si>
  <si>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</si>
  <si>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</si>
  <si>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</si>
  <si>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</si>
  <si>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</si>
  <si>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</si>
  <si>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</si>
  <si>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</si>
  <si>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</si>
  <si>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</si>
  <si>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</si>
  <si>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</si>
  <si>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</si>
  <si>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</si>
  <si>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</si>
  <si>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</si>
  <si>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</si>
  <si>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</si>
  <si>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</si>
  <si>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</si>
  <si>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</si>
  <si>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</si>
  <si>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</si>
  <si>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</si>
  <si>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</si>
  <si>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</si>
  <si>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</si>
  <si>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</si>
  <si>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</si>
  <si>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</si>
  <si>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</si>
  <si>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</si>
  <si>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</si>
  <si>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 international travel epenses to disclose for this period</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</si>
  <si>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</si>
  <si>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</si>
  <si>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</si>
  <si>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Ticket service fee</t>
  </si>
  <si>
    <t xml:space="preserve">Airfares </t>
  </si>
  <si>
    <t>Napier</t>
  </si>
  <si>
    <t>Visit to the Christchurch Region to meet with contacts involved in climate change initiatives that included businesses, organisations or individuals for 2 days</t>
  </si>
  <si>
    <t>Airfares</t>
  </si>
  <si>
    <t>Christchurch</t>
  </si>
  <si>
    <t>Accommodation</t>
  </si>
  <si>
    <t>Travel to Christchurch Airport</t>
  </si>
  <si>
    <t>Taxi</t>
  </si>
  <si>
    <t>Auckland</t>
  </si>
  <si>
    <t>Hamilton</t>
  </si>
  <si>
    <t>Attendance at the NZ Institute of Primary Industry Management Conference 2022 National Conference and meet with contacts involved in climate change initiatives that included businesses, organisations or individuals for 2 days.</t>
  </si>
  <si>
    <t>Airfares and Accommodation</t>
  </si>
  <si>
    <t>Attendance at the NZ Institute of Primary Industry Management Conference 2022 National Conference and meet with contacts involved in climate change initiatives that included businesses, organisations or individuals for 2 days</t>
  </si>
  <si>
    <t>Airfare Service Fee</t>
  </si>
  <si>
    <t xml:space="preserve">Ticket service fee  </t>
  </si>
  <si>
    <t>Hamlton</t>
  </si>
  <si>
    <t>Visit to Hamilton Region to meet with contacts involved in climate change initiatives that included businesses, organisations or individuals for 2 days</t>
  </si>
  <si>
    <t xml:space="preserve">Travel from Wellington Airport </t>
  </si>
  <si>
    <t>Wellington</t>
  </si>
  <si>
    <t>Rotorua</t>
  </si>
  <si>
    <t>Travel to Wellington Airport</t>
  </si>
  <si>
    <t>Visit to the Invercargill Region to meet with contacts involved in climate change initiatives that included businesses, organisations or individuals for 2 days</t>
  </si>
  <si>
    <t>Invercargill</t>
  </si>
  <si>
    <t>Meal for 2</t>
  </si>
  <si>
    <t>Attendance at the Climate Change and Business Conference 2022 and meetings with contacts involved in climate change initiatives that included businesses, organisations or individuals for 3 days</t>
  </si>
  <si>
    <t>Meal for 7</t>
  </si>
  <si>
    <t>Travel from Climate Change and Business Conference Sponsor's dinner to accommodation</t>
  </si>
  <si>
    <t>Auckland meetings with contacts involved in climate change initiatives that included businesses, organisations or individuals for 3 days</t>
  </si>
  <si>
    <t>Visit to the Rotorua Region to meet with contacts involved in climate change initiatives that included businesses, organisations or individuals for 2 days</t>
  </si>
  <si>
    <t>Meal for 4</t>
  </si>
  <si>
    <t>Nelson</t>
  </si>
  <si>
    <t>Visit to the Nelson Region to meet with contacts involved in climate change initiatives that included businesses, organisations or individuals for 2 days</t>
  </si>
  <si>
    <t>Travel from Nelson Airport to Nelson CBD</t>
  </si>
  <si>
    <t>9 November - 10 November 2022</t>
  </si>
  <si>
    <t>Meals for 5</t>
  </si>
  <si>
    <t>Visit to the Napier, Rotorua and Tauranga Regions to meet with contacts involved in climate change initiatives that included businesses, organisations or individuals for 3 days</t>
  </si>
  <si>
    <t>Rental Vehicle for 4 days</t>
  </si>
  <si>
    <t>Visit to the Napier, Taupo-Rotorua and Tauranga Regions to meet with contacts involved in climate change initiatives that included businesses, organisations or individuals for 1 day</t>
  </si>
  <si>
    <t>Napier and Tauranga</t>
  </si>
  <si>
    <t>Visit to the Napier Region to meet with contacts involved in climate change initiatives that included businesses, organisations or individuals for 1 day</t>
  </si>
  <si>
    <t>Visit to Taupo-Rotorua Region to meet with contacts involved in climate change initiatives that included businesses, organisations or individuals for 1 day</t>
  </si>
  <si>
    <t>Taupo</t>
  </si>
  <si>
    <t>Visit to Tauranga Region to meet with contacts involved in climate change initiatives that included businesses, organisations or individuals for 1 day</t>
  </si>
  <si>
    <t>Tauranga</t>
  </si>
  <si>
    <t>21 November - 24 November 2022</t>
  </si>
  <si>
    <t>Meals for 4</t>
  </si>
  <si>
    <t>Taupo and Tauranga</t>
  </si>
  <si>
    <t>Visit to Auckland Region to meet with contacts involved in climate change initiatives that included businesses, organisations or individuals</t>
  </si>
  <si>
    <t>7 December 2022 - 9 December 2022</t>
  </si>
  <si>
    <t>Visit to the Auckland Region to meet with contacts involved in climate change initiatives that included businesses, organisations or individuals</t>
  </si>
  <si>
    <t>Blenheim</t>
  </si>
  <si>
    <t>Attendance at the BlueGreens 2023 Conference for 1 day</t>
  </si>
  <si>
    <t>Blenheim and Nelson</t>
  </si>
  <si>
    <t>Visit to Blenheim and Nelson Regions - consultation for the Climate Change Commission's Emissions Reduction Plan 2</t>
  </si>
  <si>
    <t>3 - 5 May 2023</t>
  </si>
  <si>
    <t>Per Diem - meals for 2 days (no GST)</t>
  </si>
  <si>
    <t>Airfare</t>
  </si>
  <si>
    <t>Auckland and Christchurch</t>
  </si>
  <si>
    <t>Visit to Auckland and Christchurch Regions - consultation for the Climate Change Commission's Emissions Reduction Plan 2 for 2 days</t>
  </si>
  <si>
    <t>Visit to Auckland Region - consultation for the Climate Change Commission's Emissions Reduction Plan 2 for 1 day</t>
  </si>
  <si>
    <t>Visit to Christchurch Region - consultation for the Climate Change Commission's Emissions Reduction Plan 2 for 1 day</t>
  </si>
  <si>
    <t>Christchurch CBD to Christchurch Airport</t>
  </si>
  <si>
    <t>8 - 10 May 2023</t>
  </si>
  <si>
    <t>Visit to Auckland and Christchurch Regions - consultation for the Climate Change Commission's Emissions Reduction Plan 2 for 1 day</t>
  </si>
  <si>
    <t>Per Diem - Meals for 2 .5 days (no GST)</t>
  </si>
  <si>
    <t>Visit to Rotorua Region - consultation for the Climate Change Commission's Emissions Reduction Plan 2 for 2 days</t>
  </si>
  <si>
    <t>14 - 16 May 2023</t>
  </si>
  <si>
    <t>New Plymouth</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</si>
  <si>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</si>
  <si>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</si>
  <si>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</si>
  <si>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</si>
  <si>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 xml:space="preserve">Presentation to Pāmu's Board Strategy Dinner </t>
  </si>
  <si>
    <t>Climate Change Commission Board Dinner</t>
  </si>
  <si>
    <t>Environment Select Committee - Annual Review Hearing 2021-2022</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</si>
  <si>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</si>
  <si>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</si>
  <si>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</si>
  <si>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</si>
  <si>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</si>
  <si>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</si>
  <si>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</si>
  <si>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</si>
  <si>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</si>
  <si>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</si>
  <si>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</si>
  <si>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</si>
  <si>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</si>
  <si>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Meeting with Auckland Council Climate Director to discuss climate change initiatives</t>
  </si>
  <si>
    <t>Coffee for 3</t>
  </si>
  <si>
    <t>Meeting with Associate Professor Rhys Jones to discuss climate change initatives</t>
  </si>
  <si>
    <t>Coffee for 2</t>
  </si>
  <si>
    <t>Meeting with E tū Chief Executive to discuss climate change initiatives</t>
  </si>
  <si>
    <t>Lunch for 4</t>
  </si>
  <si>
    <t>Meeting with the Deputy Mayor of Nelson and two Councillors to discuss climate change initiatives</t>
  </si>
  <si>
    <t>Lunch for 6</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</si>
  <si>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</si>
  <si>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</si>
  <si>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</si>
  <si>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</si>
  <si>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</si>
  <si>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</si>
  <si>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</si>
  <si>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</si>
  <si>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</si>
  <si>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1 July 2022 - 30 June 2023</t>
  </si>
  <si>
    <t>Telecommunications</t>
  </si>
  <si>
    <t>Phone plan $22/month</t>
  </si>
  <si>
    <t>Tablet plan $22/month</t>
  </si>
  <si>
    <t>NZ Institute of Primary Industry Management 2022 National Conference</t>
  </si>
  <si>
    <t>Conference fees</t>
  </si>
  <si>
    <t xml:space="preserve">Climate Change and Business Conference </t>
  </si>
  <si>
    <t>NZ National Party Bluegreens Conference</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</si>
  <si>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</si>
  <si>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</si>
  <si>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</si>
  <si>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</si>
  <si>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</si>
  <si>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</si>
  <si>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</si>
  <si>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</si>
  <si>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</si>
  <si>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</si>
  <si>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</si>
  <si>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Climate Change and Business Conference Sponsor's Dinner</t>
  </si>
  <si>
    <t>The Sustainable Business Council (SBC), Environmental Defence Society (EDS) and Climate Leaders Coalition (CLC)</t>
  </si>
  <si>
    <t>SBC and CLC Post-Conference Dinner</t>
  </si>
  <si>
    <t>Sustainable Business Council</t>
  </si>
  <si>
    <t>Pāmu's Strategy Dinner</t>
  </si>
  <si>
    <t>Pāmu's Board and Leadereship Team</t>
  </si>
  <si>
    <t>The Chief Executive of the Climate Change Commission presented to Pāmu's Board and Leadership Team</t>
  </si>
  <si>
    <t>Dinner to discuss Climate Change and the Cost of Living</t>
  </si>
  <si>
    <t>The British High Commissioner</t>
  </si>
  <si>
    <t>Transferred to Climate Change Commission's Chief Scientist</t>
  </si>
  <si>
    <t>The Homewood Christmas Ball</t>
  </si>
  <si>
    <t>Wellington Homeless Women's Trust Dinner</t>
  </si>
  <si>
    <t>Air New Zealand</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</si>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</sst>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8"/>
      <name val="Arial"/>
      <family val="2"/>
    </font>
    <font>
      <sz val="10"/>
      <color theme="1"/>
      <name val="Arial"/>
      <family val="2"/>
      <charset val="1"/>
    </font>
    <font>
      <sz val="10"/>
      <color theme="1"/>
      <name val="Arial"/>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8">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167" fontId="15" fillId="11" borderId="3" xfId="0" applyNumberFormat="1" applyFont="1" applyFill="1" applyBorder="1" applyAlignment="1" applyProtection="1">
      <alignment horizontal="left" vertical="center"/>
      <protection locked="0"/>
    </xf>
    <xf numFmtId="167" fontId="15" fillId="11" borderId="3" xfId="0" quotePrefix="1" applyNumberFormat="1" applyFont="1" applyFill="1" applyBorder="1" applyAlignment="1" applyProtection="1">
      <alignment horizontal="left" vertical="center"/>
      <protection locked="0"/>
    </xf>
    <xf numFmtId="167" fontId="15" fillId="11" borderId="3" xfId="0" applyNumberFormat="1" applyFont="1" applyFill="1" applyBorder="1" applyAlignment="1" applyProtection="1">
      <alignment horizontal="left" vertical="center" wrapText="1"/>
      <protection locked="0"/>
    </xf>
    <xf numFmtId="167" fontId="15" fillId="11" borderId="3" xfId="0" applyNumberFormat="1" applyFont="1" applyFill="1" applyBorder="1" applyAlignment="1" applyProtection="1">
      <alignment horizontal="left" vertical="top"/>
      <protection locked="0"/>
    </xf>
    <xf numFmtId="0" fontId="0" fillId="9" borderId="0" xfId="0" applyFill="1" applyProtection="1">
      <protection locked="0"/>
    </xf>
    <xf numFmtId="0" fontId="38" fillId="11" borderId="0" xfId="0" applyFont="1" applyFill="1" applyProtection="1">
      <protection locked="0"/>
    </xf>
    <xf numFmtId="0" fontId="0" fillId="11" borderId="4" xfId="0" applyFill="1" applyBorder="1" applyAlignment="1" applyProtection="1">
      <alignment vertical="center"/>
      <protection locked="0"/>
    </xf>
    <xf numFmtId="164" fontId="15" fillId="11" borderId="4" xfId="0" applyNumberFormat="1" applyFont="1" applyFill="1" applyBorder="1" applyAlignment="1" applyProtection="1">
      <alignment horizontal="left" vertical="center" wrapText="1"/>
      <protection locked="0"/>
    </xf>
    <xf numFmtId="0" fontId="0" fillId="11" borderId="4" xfId="0" applyFill="1" applyBorder="1" applyAlignment="1" applyProtection="1">
      <alignment horizontal="left" vertical="center"/>
      <protection locked="0"/>
    </xf>
    <xf numFmtId="0" fontId="39" fillId="11" borderId="0" xfId="0" applyFont="1" applyFill="1" applyAlignment="1" applyProtection="1">
      <alignment vertical="top" wrapText="1"/>
      <protection locked="0"/>
    </xf>
    <xf numFmtId="0" fontId="39" fillId="11" borderId="0" xfId="0" applyFont="1" applyFill="1" applyAlignment="1" applyProtection="1">
      <alignment horizontal="left" vertical="top" wrapText="1"/>
      <protection locked="0"/>
    </xf>
    <xf numFmtId="0" fontId="0" fillId="11" borderId="4" xfId="0" applyFill="1" applyBorder="1" applyAlignment="1" applyProtection="1">
      <alignment horizontal="left" vertical="top"/>
      <protection locked="0"/>
    </xf>
    <xf numFmtId="0" fontId="0" fillId="11" borderId="0" xfId="0" applyFill="1" applyProtection="1">
      <protection locked="0"/>
    </xf>
    <xf numFmtId="0" fontId="0" fillId="12" borderId="0" xfId="0" applyFill="1" applyProtection="1">
      <protection locked="0"/>
    </xf>
    <xf numFmtId="0" fontId="8" fillId="11" borderId="4" xfId="0" applyFont="1" applyFill="1" applyBorder="1" applyAlignment="1" applyProtection="1">
      <alignment vertical="center" wrapText="1"/>
      <protection locked="0"/>
    </xf>
    <xf numFmtId="0" fontId="0" fillId="12" borderId="0" xfId="0" applyFill="1" applyAlignment="1" applyProtection="1">
      <alignment wrapText="1"/>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Anne Jonathan" id="{B09FAE72-E465-4529-8535-4726F79ACEAC}" userId="S::Anne.Jonathan@climatecommission.govt.nz::2009324d-cc20-4ac2-85bf-f4512fadf2e3" providerId="AD"/>
  <person displayName="Kathy Stirrat" id="{AADBC50C-3714-491B-8E5A-E2BF09CB9D39}" userId="S::Kathy.Stirrat@climatecommission.govt.nz::fc8a69be-c8b5-4914-a4d6-9fdda96d540d"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64" dT="2023-07-30T23:08:40.75" personId="{AADBC50C-3714-491B-8E5A-E2BF09CB9D39}" id="{63F22328-02C4-40A4-BE2A-C99E8DB3FF4D}">
    <text>Is this line and the next for the same meal of different?</text>
  </threadedComment>
  <threadedComment ref="D64" dT="2023-07-30T23:38:26.91" personId="{B09FAE72-E465-4529-8535-4726F79ACEAC}" id="{FDD206BF-039F-496C-AA94-D1FFB90376F3}" parentId="{63F22328-02C4-40A4-BE2A-C99E8DB3FF4D}">
    <text>They are different dates - one is dinner and the smaller amount is lunch</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36" zoomScale="80" zoomScaleNormal="80" workbookViewId="0">
      <selection activeCell="A20" sqref="A20"/>
    </sheetView>
  </sheetViews>
  <sheetFormatPr defaultColWidth="0" defaultRowHeight="14.25" zeroHeight="1"/>
  <cols>
    <col min="1" max="1" width="219.42578125" style="41" customWidth="1"/>
    <col min="2" max="2" width="33.42578125" style="40" customWidth="1"/>
    <col min="3" max="16384" width="8.5703125" hidden="1"/>
  </cols>
  <sheetData>
    <row r="1" spans="1:2" ht="23.25" customHeight="1">
      <c r="A1" s="39" t="s">
        <v>0</v>
      </c>
    </row>
    <row r="2" spans="1:2" ht="33" customHeight="1">
      <c r="A2" s="95" t="s">
        <v>1</v>
      </c>
    </row>
    <row r="3" spans="1:2" ht="17.25" customHeight="1"/>
    <row r="4" spans="1:2" ht="23.25" customHeight="1">
      <c r="A4" s="119" t="s">
        <v>2</v>
      </c>
    </row>
    <row r="5" spans="1:2" ht="17.25" customHeight="1"/>
    <row r="6" spans="1:2" ht="23.25" customHeight="1">
      <c r="A6" s="42" t="s">
        <v>3</v>
      </c>
    </row>
    <row r="7" spans="1:2" ht="17.25" customHeight="1">
      <c r="A7" s="43" t="s">
        <v>4</v>
      </c>
    </row>
    <row r="8" spans="1:2" ht="17.25" customHeight="1">
      <c r="A8" s="43" t="s">
        <v>5</v>
      </c>
    </row>
    <row r="9" spans="1:2" ht="17.25" customHeight="1">
      <c r="A9" s="43"/>
    </row>
    <row r="10" spans="1:2" ht="23.25" customHeight="1">
      <c r="A10" s="42" t="s">
        <v>6</v>
      </c>
      <c r="B10" s="70" t="s">
        <v>7</v>
      </c>
    </row>
    <row r="11" spans="1:2" ht="17.25" customHeight="1">
      <c r="A11" s="44" t="s">
        <v>8</v>
      </c>
    </row>
    <row r="12" spans="1:2" ht="17.25" customHeight="1">
      <c r="A12" s="43" t="s">
        <v>9</v>
      </c>
    </row>
    <row r="13" spans="1:2" ht="17.25" customHeight="1">
      <c r="A13" s="43" t="s">
        <v>10</v>
      </c>
    </row>
    <row r="14" spans="1:2" ht="17.25" customHeight="1">
      <c r="A14" s="45" t="s">
        <v>11</v>
      </c>
    </row>
    <row r="15" spans="1:2" ht="17.25" customHeight="1">
      <c r="A15" s="43" t="s">
        <v>12</v>
      </c>
    </row>
    <row r="16" spans="1:2" ht="17.25" customHeight="1">
      <c r="A16" s="43"/>
    </row>
    <row r="17" spans="1:1" ht="23.25" customHeight="1">
      <c r="A17" s="42" t="s">
        <v>13</v>
      </c>
    </row>
    <row r="18" spans="1:1" ht="17.25" customHeight="1">
      <c r="A18" s="45" t="s">
        <v>14</v>
      </c>
    </row>
    <row r="19" spans="1:1" ht="17.25" customHeight="1">
      <c r="A19" s="45" t="s">
        <v>15</v>
      </c>
    </row>
    <row r="20" spans="1:1" ht="17.25" customHeight="1">
      <c r="A20" s="66" t="s">
        <v>16</v>
      </c>
    </row>
    <row r="21" spans="1:1" ht="17.25" customHeight="1">
      <c r="A21" s="46"/>
    </row>
    <row r="22" spans="1:1" ht="23.25" customHeight="1">
      <c r="A22" s="42" t="s">
        <v>17</v>
      </c>
    </row>
    <row r="23" spans="1:1" ht="17.25" customHeight="1">
      <c r="A23" s="46" t="s">
        <v>18</v>
      </c>
    </row>
    <row r="24" spans="1:1" ht="17.25" customHeight="1">
      <c r="A24" s="46"/>
    </row>
    <row r="25" spans="1:1" ht="23.25" customHeight="1">
      <c r="A25" s="42" t="s">
        <v>19</v>
      </c>
    </row>
    <row r="26" spans="1:1" ht="17.25" customHeight="1">
      <c r="A26" s="47" t="s">
        <v>20</v>
      </c>
    </row>
    <row r="27" spans="1:1" ht="32.25" customHeight="1">
      <c r="A27" s="45" t="s">
        <v>21</v>
      </c>
    </row>
    <row r="28" spans="1:1" ht="17.25" customHeight="1">
      <c r="A28" s="47" t="s">
        <v>22</v>
      </c>
    </row>
    <row r="29" spans="1:1" ht="32.25" customHeight="1">
      <c r="A29" s="45" t="s">
        <v>23</v>
      </c>
    </row>
    <row r="30" spans="1:1" ht="17.25" customHeight="1">
      <c r="A30" s="47" t="s">
        <v>24</v>
      </c>
    </row>
    <row r="31" spans="1:1" ht="17.25" customHeight="1">
      <c r="A31" s="45" t="s">
        <v>25</v>
      </c>
    </row>
    <row r="32" spans="1:1" ht="17.25" customHeight="1">
      <c r="A32" s="47" t="s">
        <v>26</v>
      </c>
    </row>
    <row r="33" spans="1:1" ht="32.25" customHeight="1">
      <c r="A33" s="45" t="s">
        <v>27</v>
      </c>
    </row>
    <row r="34" spans="1:1" ht="32.25" customHeight="1">
      <c r="A34" s="44" t="s">
        <v>28</v>
      </c>
    </row>
    <row r="35" spans="1:1" ht="17.25" customHeight="1">
      <c r="A35" s="47" t="s">
        <v>29</v>
      </c>
    </row>
    <row r="36" spans="1:1" ht="32.25" customHeight="1">
      <c r="A36" s="45" t="s">
        <v>30</v>
      </c>
    </row>
    <row r="37" spans="1:1" ht="32.25" customHeight="1">
      <c r="A37" s="45" t="s">
        <v>31</v>
      </c>
    </row>
    <row r="38" spans="1:1" ht="32.25" customHeight="1">
      <c r="A38" s="45" t="s">
        <v>32</v>
      </c>
    </row>
    <row r="39" spans="1:1" ht="17.25" customHeight="1">
      <c r="A39" s="44"/>
    </row>
    <row r="40" spans="1:1" ht="22.5" customHeight="1">
      <c r="A40" s="42" t="s">
        <v>33</v>
      </c>
    </row>
    <row r="41" spans="1:1" ht="17.25" customHeight="1">
      <c r="A41" s="51" t="s">
        <v>34</v>
      </c>
    </row>
    <row r="42" spans="1:1" ht="17.25" customHeight="1">
      <c r="A42" s="48" t="s">
        <v>35</v>
      </c>
    </row>
    <row r="43" spans="1:1" ht="17.25" customHeight="1">
      <c r="A43" s="46" t="s">
        <v>36</v>
      </c>
    </row>
    <row r="44" spans="1:1" ht="32.25" customHeight="1">
      <c r="A44" s="46" t="s">
        <v>37</v>
      </c>
    </row>
    <row r="45" spans="1:1" ht="32.25" customHeight="1">
      <c r="A45" s="46" t="s">
        <v>38</v>
      </c>
    </row>
    <row r="46" spans="1:1" ht="17.25" customHeight="1">
      <c r="A46" s="49" t="s">
        <v>39</v>
      </c>
    </row>
    <row r="47" spans="1:1" ht="32.25" customHeight="1">
      <c r="A47" s="45" t="s">
        <v>40</v>
      </c>
    </row>
    <row r="48" spans="1:1" ht="32.25" customHeight="1">
      <c r="A48" s="45" t="s">
        <v>41</v>
      </c>
    </row>
    <row r="49" spans="1:1" ht="32.25" customHeight="1">
      <c r="A49" s="46" t="s">
        <v>42</v>
      </c>
    </row>
    <row r="50" spans="1:1" ht="17.25" customHeight="1">
      <c r="A50" s="46" t="s">
        <v>43</v>
      </c>
    </row>
    <row r="51" spans="1:1" ht="17.25" customHeight="1">
      <c r="A51" s="46" t="s">
        <v>44</v>
      </c>
    </row>
    <row r="52" spans="1:1" ht="17.25" customHeight="1">
      <c r="A52" s="46"/>
    </row>
    <row r="53" spans="1:1" ht="22.5" customHeight="1">
      <c r="A53" s="42" t="s">
        <v>45</v>
      </c>
    </row>
    <row r="54" spans="1:1" ht="32.25" customHeight="1">
      <c r="A54" s="105" t="s">
        <v>46</v>
      </c>
    </row>
    <row r="55" spans="1:1" ht="17.25" customHeight="1">
      <c r="A55" s="50" t="s">
        <v>47</v>
      </c>
    </row>
    <row r="56" spans="1:1" ht="17.25" customHeight="1">
      <c r="A56" s="51" t="s">
        <v>48</v>
      </c>
    </row>
    <row r="57" spans="1:1" ht="17.25" customHeight="1">
      <c r="A57" s="66" t="s">
        <v>49</v>
      </c>
    </row>
    <row r="58" spans="1:1" ht="17.25" customHeight="1">
      <c r="A58" s="52" t="s">
        <v>50</v>
      </c>
    </row>
    <row r="59" spans="1:1"/>
    <row r="61" spans="1:1" hidden="1">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8" zoomScaleNormal="100" workbookViewId="0">
      <selection activeCell="B9" sqref="A9:F9"/>
    </sheetView>
  </sheetViews>
  <sheetFormatPr defaultColWidth="0" defaultRowHeight="12.75" zeroHeight="1"/>
  <cols>
    <col min="1" max="1" width="35.570312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51" t="s">
        <v>51</v>
      </c>
      <c r="B1" s="151"/>
      <c r="C1" s="151"/>
      <c r="D1" s="151"/>
      <c r="E1" s="151"/>
      <c r="F1" s="151"/>
      <c r="G1" s="17"/>
      <c r="H1" s="17"/>
      <c r="I1" s="17"/>
      <c r="J1" s="17"/>
      <c r="K1" s="17"/>
    </row>
    <row r="2" spans="1:11" ht="21" customHeight="1">
      <c r="A2" s="3" t="s">
        <v>52</v>
      </c>
      <c r="B2" s="152" t="s">
        <v>53</v>
      </c>
      <c r="C2" s="152"/>
      <c r="D2" s="152"/>
      <c r="E2" s="152"/>
      <c r="F2" s="152"/>
      <c r="G2" s="17"/>
      <c r="H2" s="17"/>
      <c r="I2" s="17"/>
      <c r="J2" s="17"/>
      <c r="K2" s="17"/>
    </row>
    <row r="3" spans="1:11" ht="21" customHeight="1">
      <c r="A3" s="3" t="s">
        <v>54</v>
      </c>
      <c r="B3" s="152" t="s">
        <v>55</v>
      </c>
      <c r="C3" s="152"/>
      <c r="D3" s="152"/>
      <c r="E3" s="152"/>
      <c r="F3" s="152"/>
      <c r="G3" s="17"/>
      <c r="H3" s="17"/>
      <c r="I3" s="17"/>
      <c r="J3" s="17"/>
      <c r="K3" s="17"/>
    </row>
    <row r="4" spans="1:11" ht="21" customHeight="1">
      <c r="A4" s="3" t="s">
        <v>56</v>
      </c>
      <c r="B4" s="153">
        <v>44743</v>
      </c>
      <c r="C4" s="153"/>
      <c r="D4" s="153"/>
      <c r="E4" s="153"/>
      <c r="F4" s="153"/>
      <c r="G4" s="17"/>
      <c r="H4" s="17"/>
      <c r="I4" s="17"/>
      <c r="J4" s="17"/>
      <c r="K4" s="17"/>
    </row>
    <row r="5" spans="1:11" ht="21" customHeight="1">
      <c r="A5" s="3" t="s">
        <v>57</v>
      </c>
      <c r="B5" s="153">
        <v>45107</v>
      </c>
      <c r="C5" s="153"/>
      <c r="D5" s="153"/>
      <c r="E5" s="153"/>
      <c r="F5" s="153"/>
      <c r="G5" s="17"/>
      <c r="H5" s="17"/>
      <c r="I5" s="17"/>
      <c r="J5" s="17"/>
      <c r="K5" s="17"/>
    </row>
    <row r="6" spans="1:11" ht="21" customHeight="1">
      <c r="A6" s="3" t="s">
        <v>58</v>
      </c>
      <c r="B6" s="150" t="str">
        <f>IF(AND(Travel!B7&lt;&gt;A30,Hospitality!B7&lt;&gt;A30,'All other expenses'!B7&lt;&gt;A30,'Gifts and benefits'!B7&lt;&gt;A30),A31,IF(AND(Travel!B7=A30,Hospitality!B7=A30,'All other expenses'!B7=A30,'Gifts and benefits'!B7=A30),A33,A32))</f>
        <v>Data and totals checked on all sheets</v>
      </c>
      <c r="C6" s="150"/>
      <c r="D6" s="150"/>
      <c r="E6" s="150"/>
      <c r="F6" s="150"/>
      <c r="G6" s="23"/>
      <c r="H6" s="17"/>
      <c r="I6" s="17"/>
      <c r="J6" s="17"/>
      <c r="K6" s="17"/>
    </row>
    <row r="7" spans="1:11" ht="21" customHeight="1">
      <c r="A7" s="3" t="s">
        <v>59</v>
      </c>
      <c r="B7" s="149" t="s">
        <v>60</v>
      </c>
      <c r="C7" s="149"/>
      <c r="D7" s="149"/>
      <c r="E7" s="149"/>
      <c r="F7" s="149"/>
      <c r="G7" s="23"/>
      <c r="H7" s="17"/>
      <c r="I7" s="17"/>
      <c r="J7" s="17"/>
      <c r="K7" s="17"/>
    </row>
    <row r="8" spans="1:11" ht="21" customHeight="1">
      <c r="A8" s="3" t="s">
        <v>61</v>
      </c>
      <c r="B8" s="149" t="s">
        <v>62</v>
      </c>
      <c r="C8" s="149"/>
      <c r="D8" s="149"/>
      <c r="E8" s="149"/>
      <c r="F8" s="149"/>
      <c r="G8" s="23"/>
      <c r="H8" s="17"/>
      <c r="I8" s="17"/>
      <c r="J8" s="17"/>
      <c r="K8" s="17"/>
    </row>
    <row r="9" spans="1:11" ht="66.75" customHeight="1">
      <c r="A9" s="148" t="s">
        <v>63</v>
      </c>
      <c r="B9" s="148"/>
      <c r="C9" s="148"/>
      <c r="D9" s="148"/>
      <c r="E9" s="148"/>
      <c r="F9" s="148"/>
      <c r="G9" s="23"/>
      <c r="H9" s="17"/>
      <c r="I9" s="17"/>
      <c r="J9" s="17"/>
      <c r="K9" s="17"/>
    </row>
    <row r="10" spans="1:11" s="94" customFormat="1" ht="36" customHeight="1">
      <c r="A10" s="88" t="s">
        <v>64</v>
      </c>
      <c r="B10" s="89" t="s">
        <v>65</v>
      </c>
      <c r="C10" s="89" t="s">
        <v>66</v>
      </c>
      <c r="D10" s="90"/>
      <c r="E10" s="91" t="s">
        <v>29</v>
      </c>
      <c r="F10" s="92" t="s">
        <v>67</v>
      </c>
      <c r="G10" s="93"/>
      <c r="H10" s="93"/>
      <c r="I10" s="93"/>
      <c r="J10" s="93"/>
      <c r="K10" s="93"/>
    </row>
    <row r="11" spans="1:11" ht="27.75" customHeight="1">
      <c r="A11" s="8" t="s">
        <v>68</v>
      </c>
      <c r="B11" s="60">
        <f>B15+B16+B17</f>
        <v>16069.424347826083</v>
      </c>
      <c r="C11" s="67" t="str">
        <f>IF(Travel!B6="",A34,Travel!B6)</f>
        <v>Figures include GST (where applicable)</v>
      </c>
      <c r="D11" s="6"/>
      <c r="E11" s="8" t="s">
        <v>69</v>
      </c>
      <c r="F11" s="33">
        <f>'Gifts and benefits'!C29</f>
        <v>6</v>
      </c>
      <c r="G11" s="29"/>
      <c r="H11" s="29"/>
      <c r="I11" s="29"/>
      <c r="J11" s="29"/>
      <c r="K11" s="29"/>
    </row>
    <row r="12" spans="1:11" ht="27.75" customHeight="1">
      <c r="A12" s="8" t="s">
        <v>24</v>
      </c>
      <c r="B12" s="60">
        <f>Hospitality!B27</f>
        <v>172.7</v>
      </c>
      <c r="C12" s="67" t="str">
        <f>IF(Hospitality!B6="",A34,Hospitality!B6)</f>
        <v>Figures exclude GST</v>
      </c>
      <c r="D12" s="6"/>
      <c r="E12" s="8" t="s">
        <v>70</v>
      </c>
      <c r="F12" s="33">
        <f>'Gifts and benefits'!C30</f>
        <v>3</v>
      </c>
      <c r="G12" s="29"/>
      <c r="H12" s="29"/>
      <c r="I12" s="29"/>
      <c r="J12" s="29"/>
      <c r="K12" s="29"/>
    </row>
    <row r="13" spans="1:11" ht="27.75" customHeight="1">
      <c r="A13" s="8" t="s">
        <v>71</v>
      </c>
      <c r="B13" s="60">
        <f>'All other expenses'!B27</f>
        <v>2233</v>
      </c>
      <c r="C13" s="67" t="str">
        <f>IF('All other expenses'!B6="",A34,'All other expenses'!B6)</f>
        <v>Figures include GST (where applicable)</v>
      </c>
      <c r="D13" s="6"/>
      <c r="E13" s="8" t="s">
        <v>72</v>
      </c>
      <c r="F13" s="33">
        <f>'Gifts and benefits'!C31</f>
        <v>3</v>
      </c>
      <c r="G13" s="17"/>
      <c r="H13" s="17"/>
      <c r="I13" s="17"/>
      <c r="J13" s="17"/>
      <c r="K13" s="17"/>
    </row>
    <row r="14" spans="1:11" ht="12.75" customHeight="1">
      <c r="A14" s="7"/>
      <c r="B14" s="61"/>
      <c r="C14" s="68"/>
      <c r="D14" s="34"/>
      <c r="E14" s="6"/>
      <c r="F14" s="35"/>
      <c r="G14" s="17"/>
      <c r="H14" s="17"/>
      <c r="I14" s="17"/>
      <c r="J14" s="17"/>
      <c r="K14" s="17"/>
    </row>
    <row r="15" spans="1:11" ht="27.75" customHeight="1">
      <c r="A15" s="9" t="s">
        <v>73</v>
      </c>
      <c r="B15" s="62">
        <f>Travel!B20</f>
        <v>0</v>
      </c>
      <c r="C15" s="69" t="str">
        <f>C11</f>
        <v>Figures include GST (where applicable)</v>
      </c>
      <c r="D15" s="6"/>
      <c r="E15" s="6"/>
      <c r="F15" s="35"/>
      <c r="G15" s="17"/>
      <c r="H15" s="17"/>
      <c r="I15" s="17"/>
      <c r="J15" s="17"/>
      <c r="K15" s="17"/>
    </row>
    <row r="16" spans="1:11" ht="27.75" customHeight="1">
      <c r="A16" s="9" t="s">
        <v>74</v>
      </c>
      <c r="B16" s="62">
        <f>Travel!B101</f>
        <v>16018.524347826084</v>
      </c>
      <c r="C16" s="69" t="str">
        <f>C11</f>
        <v>Figures include GST (where applicable)</v>
      </c>
      <c r="D16" s="36"/>
      <c r="E16" s="6"/>
      <c r="F16" s="37"/>
      <c r="G16" s="17"/>
      <c r="H16" s="17"/>
      <c r="I16" s="17"/>
      <c r="J16" s="17"/>
      <c r="K16" s="17"/>
    </row>
    <row r="17" spans="1:11" ht="27.75" customHeight="1">
      <c r="A17" s="9" t="s">
        <v>75</v>
      </c>
      <c r="B17" s="62">
        <f>Travel!B114</f>
        <v>50.900000000000006</v>
      </c>
      <c r="C17" s="69" t="str">
        <f>C11</f>
        <v>Figures include GST (where applicable)</v>
      </c>
      <c r="D17" s="6"/>
      <c r="E17" s="6"/>
      <c r="F17" s="37"/>
      <c r="G17" s="17"/>
      <c r="H17" s="17"/>
      <c r="I17" s="17"/>
      <c r="J17" s="17"/>
      <c r="K17" s="17"/>
    </row>
    <row r="18" spans="1:11" ht="27.75" customHeight="1">
      <c r="A18" s="17"/>
      <c r="B18" s="19"/>
      <c r="C18" s="17"/>
      <c r="D18" s="5"/>
      <c r="E18" s="5"/>
      <c r="F18" s="28"/>
      <c r="G18" s="17"/>
      <c r="H18" s="17"/>
      <c r="I18" s="17"/>
      <c r="J18" s="17"/>
      <c r="K18" s="17"/>
    </row>
    <row r="19" spans="1:11">
      <c r="A19" s="18" t="s">
        <v>76</v>
      </c>
      <c r="B19" s="19"/>
      <c r="C19" s="17"/>
      <c r="D19" s="17"/>
      <c r="E19" s="17"/>
      <c r="F19" s="17"/>
      <c r="G19" s="17"/>
      <c r="H19" s="17"/>
      <c r="I19" s="17"/>
      <c r="J19" s="17"/>
      <c r="K19" s="17"/>
    </row>
    <row r="20" spans="1:11">
      <c r="A20" s="20" t="s">
        <v>77</v>
      </c>
      <c r="D20" s="17"/>
      <c r="E20" s="17"/>
      <c r="F20" s="17"/>
      <c r="G20" s="17"/>
      <c r="H20" s="17"/>
      <c r="I20" s="17"/>
      <c r="J20" s="17"/>
      <c r="K20" s="17"/>
    </row>
    <row r="21" spans="1:11" ht="12.6" customHeight="1">
      <c r="A21" s="20" t="s">
        <v>78</v>
      </c>
      <c r="D21" s="17"/>
      <c r="E21" s="17"/>
      <c r="F21" s="17"/>
      <c r="G21" s="17"/>
      <c r="H21" s="17"/>
      <c r="I21" s="17"/>
      <c r="J21" s="17"/>
      <c r="K21" s="17"/>
    </row>
    <row r="22" spans="1:11" ht="12.6" customHeight="1">
      <c r="A22" s="20" t="s">
        <v>79</v>
      </c>
      <c r="D22" s="17"/>
      <c r="E22" s="17"/>
      <c r="F22" s="17"/>
      <c r="G22" s="17"/>
      <c r="H22" s="17"/>
      <c r="I22" s="17"/>
      <c r="J22" s="17"/>
      <c r="K22" s="17"/>
    </row>
    <row r="23" spans="1:11" ht="12.6" customHeight="1">
      <c r="A23" s="20" t="s">
        <v>80</v>
      </c>
      <c r="D23" s="17"/>
      <c r="E23" s="17"/>
      <c r="F23" s="17"/>
      <c r="G23" s="17"/>
      <c r="H23" s="17"/>
      <c r="I23" s="17"/>
      <c r="J23" s="17"/>
      <c r="K23" s="17"/>
    </row>
    <row r="24" spans="1:11">
      <c r="A24" s="26"/>
      <c r="B24" s="17"/>
      <c r="C24" s="17"/>
      <c r="D24" s="17"/>
      <c r="E24" s="17"/>
      <c r="F24" s="17"/>
      <c r="G24" s="17"/>
      <c r="H24" s="17"/>
      <c r="I24" s="17"/>
      <c r="J24" s="17"/>
      <c r="K24" s="17"/>
    </row>
    <row r="25" spans="1:11" hidden="1">
      <c r="A25" s="12" t="s">
        <v>81</v>
      </c>
      <c r="B25" s="13"/>
      <c r="C25" s="13"/>
      <c r="D25" s="13"/>
      <c r="E25" s="13"/>
      <c r="F25" s="13"/>
      <c r="G25" s="17"/>
      <c r="H25" s="17"/>
      <c r="I25" s="17"/>
      <c r="J25" s="17"/>
      <c r="K25" s="17"/>
    </row>
    <row r="26" spans="1:11" ht="12.75" hidden="1" customHeight="1">
      <c r="A26" s="11" t="s">
        <v>82</v>
      </c>
      <c r="B26" s="4"/>
      <c r="C26" s="4"/>
      <c r="D26" s="11"/>
      <c r="E26" s="11"/>
      <c r="F26" s="11"/>
      <c r="G26" s="17"/>
      <c r="H26" s="17"/>
      <c r="I26" s="17"/>
      <c r="J26" s="17"/>
      <c r="K26" s="17"/>
    </row>
    <row r="27" spans="1:11" hidden="1">
      <c r="A27" s="10" t="s">
        <v>83</v>
      </c>
      <c r="B27" s="10"/>
      <c r="C27" s="10"/>
      <c r="D27" s="10"/>
      <c r="E27" s="10"/>
      <c r="F27" s="10"/>
      <c r="G27" s="17"/>
      <c r="H27" s="17"/>
      <c r="I27" s="17"/>
      <c r="J27" s="17"/>
      <c r="K27" s="17"/>
    </row>
    <row r="28" spans="1:11" hidden="1">
      <c r="A28" s="10" t="s">
        <v>84</v>
      </c>
      <c r="B28" s="10"/>
      <c r="C28" s="10"/>
      <c r="D28" s="10"/>
      <c r="E28" s="10"/>
      <c r="F28" s="10"/>
      <c r="G28" s="17"/>
      <c r="H28" s="17"/>
      <c r="I28" s="17"/>
      <c r="J28" s="17"/>
      <c r="K28" s="17"/>
    </row>
    <row r="29" spans="1:11" hidden="1">
      <c r="A29" s="11" t="s">
        <v>85</v>
      </c>
      <c r="B29" s="11"/>
      <c r="C29" s="11"/>
      <c r="D29" s="11"/>
      <c r="E29" s="11"/>
      <c r="F29" s="11"/>
      <c r="G29" s="17"/>
      <c r="H29" s="17"/>
      <c r="I29" s="17"/>
      <c r="J29" s="17"/>
      <c r="K29" s="17"/>
    </row>
    <row r="30" spans="1:11" hidden="1">
      <c r="A30" s="11" t="s">
        <v>86</v>
      </c>
      <c r="B30" s="11"/>
      <c r="C30" s="11"/>
      <c r="D30" s="11"/>
      <c r="E30" s="11"/>
      <c r="F30" s="11"/>
      <c r="G30" s="17"/>
      <c r="H30" s="17"/>
      <c r="I30" s="17"/>
      <c r="J30" s="17"/>
      <c r="K30" s="17"/>
    </row>
    <row r="31" spans="1:11" hidden="1">
      <c r="A31" s="10" t="s">
        <v>87</v>
      </c>
      <c r="B31" s="10"/>
      <c r="C31" s="10"/>
      <c r="D31" s="10"/>
      <c r="E31" s="10"/>
      <c r="F31" s="10"/>
      <c r="G31" s="17"/>
      <c r="H31" s="17"/>
      <c r="I31" s="17"/>
      <c r="J31" s="17"/>
      <c r="K31" s="17"/>
    </row>
    <row r="32" spans="1:11" hidden="1">
      <c r="A32" s="10" t="s">
        <v>88</v>
      </c>
      <c r="B32" s="10"/>
      <c r="C32" s="10"/>
      <c r="D32" s="10"/>
      <c r="E32" s="10"/>
      <c r="F32" s="10"/>
      <c r="G32" s="17"/>
      <c r="H32" s="17"/>
      <c r="I32" s="17"/>
      <c r="J32" s="17"/>
      <c r="K32" s="17"/>
    </row>
    <row r="33" spans="1:11" hidden="1">
      <c r="A33" s="10" t="s">
        <v>89</v>
      </c>
      <c r="B33" s="10"/>
      <c r="C33" s="10"/>
      <c r="D33" s="10"/>
      <c r="E33" s="10"/>
      <c r="F33" s="10"/>
      <c r="G33" s="17"/>
      <c r="H33" s="17"/>
      <c r="I33" s="17"/>
      <c r="J33" s="17"/>
      <c r="K33" s="17"/>
    </row>
    <row r="34" spans="1:11" hidden="1">
      <c r="A34" s="11" t="s">
        <v>90</v>
      </c>
      <c r="B34" s="11"/>
      <c r="C34" s="11"/>
      <c r="D34" s="11"/>
      <c r="E34" s="11"/>
      <c r="F34" s="11"/>
      <c r="G34" s="17"/>
      <c r="H34" s="17"/>
      <c r="I34" s="17"/>
      <c r="J34" s="17"/>
      <c r="K34" s="17"/>
    </row>
    <row r="35" spans="1:11" hidden="1">
      <c r="A35" s="11" t="s">
        <v>91</v>
      </c>
      <c r="B35" s="11"/>
      <c r="C35" s="11"/>
      <c r="D35" s="11"/>
      <c r="E35" s="11"/>
      <c r="F35" s="11"/>
      <c r="G35" s="17"/>
      <c r="H35" s="17"/>
      <c r="I35" s="17"/>
      <c r="J35" s="17"/>
      <c r="K35" s="17"/>
    </row>
    <row r="36" spans="1:11" hidden="1">
      <c r="A36" s="10" t="s">
        <v>92</v>
      </c>
      <c r="B36" s="64"/>
      <c r="C36" s="64"/>
      <c r="D36" s="64"/>
      <c r="E36" s="64"/>
      <c r="F36" s="64"/>
      <c r="G36" s="17"/>
      <c r="H36" s="17"/>
      <c r="I36" s="17"/>
      <c r="J36" s="17"/>
      <c r="K36" s="17"/>
    </row>
    <row r="37" spans="1:11" hidden="1">
      <c r="A37" s="10" t="s">
        <v>60</v>
      </c>
      <c r="B37" s="64"/>
      <c r="C37" s="64"/>
      <c r="D37" s="64"/>
      <c r="E37" s="64"/>
      <c r="F37" s="64"/>
      <c r="G37" s="17"/>
      <c r="H37" s="17"/>
      <c r="I37" s="17"/>
      <c r="J37" s="17"/>
      <c r="K37" s="17"/>
    </row>
    <row r="38" spans="1:11" hidden="1">
      <c r="A38" s="10" t="s">
        <v>93</v>
      </c>
      <c r="B38" s="64"/>
      <c r="C38" s="64"/>
      <c r="D38" s="64"/>
      <c r="E38" s="64"/>
      <c r="F38" s="64"/>
      <c r="G38" s="17"/>
      <c r="H38" s="17"/>
      <c r="I38" s="17"/>
      <c r="J38" s="17"/>
      <c r="K38" s="17"/>
    </row>
    <row r="39" spans="1:11" hidden="1">
      <c r="A39" s="11" t="s">
        <v>94</v>
      </c>
      <c r="B39" s="4"/>
      <c r="C39" s="4"/>
      <c r="D39" s="4"/>
      <c r="E39" s="4"/>
      <c r="F39" s="4"/>
      <c r="G39" s="17"/>
      <c r="H39" s="17"/>
      <c r="I39" s="17"/>
      <c r="J39" s="17"/>
      <c r="K39" s="17"/>
    </row>
    <row r="40" spans="1:11" hidden="1">
      <c r="A40" s="4" t="s">
        <v>95</v>
      </c>
      <c r="B40" s="4"/>
      <c r="C40" s="4"/>
      <c r="D40" s="4"/>
      <c r="E40" s="4"/>
      <c r="F40" s="4"/>
      <c r="G40" s="17"/>
      <c r="H40" s="17"/>
      <c r="I40" s="17"/>
      <c r="J40" s="17"/>
      <c r="K40" s="17"/>
    </row>
    <row r="41" spans="1:11" hidden="1">
      <c r="A41" s="4" t="s">
        <v>96</v>
      </c>
      <c r="B41" s="4"/>
      <c r="C41" s="4"/>
      <c r="D41" s="4"/>
      <c r="E41" s="4"/>
      <c r="F41" s="4"/>
      <c r="G41" s="17"/>
      <c r="H41" s="17"/>
      <c r="I41" s="17"/>
      <c r="J41" s="17"/>
      <c r="K41" s="17"/>
    </row>
    <row r="42" spans="1:11" hidden="1">
      <c r="A42" s="4" t="s">
        <v>97</v>
      </c>
      <c r="B42" s="4"/>
      <c r="C42" s="4"/>
      <c r="D42" s="4"/>
      <c r="E42" s="4"/>
      <c r="F42" s="4"/>
      <c r="G42" s="17"/>
      <c r="H42" s="17"/>
      <c r="I42" s="17"/>
      <c r="J42" s="17"/>
      <c r="K42" s="17"/>
    </row>
    <row r="43" spans="1:11" hidden="1">
      <c r="A43" s="4" t="s">
        <v>98</v>
      </c>
      <c r="B43" s="4"/>
      <c r="C43" s="4"/>
      <c r="D43" s="4"/>
      <c r="E43" s="4"/>
      <c r="F43" s="4"/>
      <c r="G43" s="17"/>
      <c r="H43" s="17"/>
      <c r="I43" s="17"/>
      <c r="J43" s="17"/>
      <c r="K43" s="17"/>
    </row>
    <row r="44" spans="1:11" hidden="1">
      <c r="A44" s="4" t="s">
        <v>99</v>
      </c>
      <c r="B44" s="4"/>
      <c r="C44" s="4"/>
      <c r="D44" s="4"/>
      <c r="E44" s="4"/>
      <c r="F44" s="4"/>
      <c r="G44" s="17"/>
      <c r="H44" s="17"/>
      <c r="I44" s="17"/>
      <c r="J44" s="17"/>
      <c r="K44" s="17"/>
    </row>
    <row r="45" spans="1:11" hidden="1">
      <c r="A45" s="65" t="s">
        <v>100</v>
      </c>
      <c r="B45" s="64"/>
      <c r="C45" s="64"/>
      <c r="D45" s="64"/>
      <c r="E45" s="64"/>
      <c r="F45" s="64"/>
      <c r="G45" s="17"/>
      <c r="H45" s="17"/>
      <c r="I45" s="17"/>
      <c r="J45" s="17"/>
      <c r="K45" s="17"/>
    </row>
    <row r="46" spans="1:11" hidden="1">
      <c r="A46" s="64" t="s">
        <v>101</v>
      </c>
      <c r="B46" s="64"/>
      <c r="C46" s="64"/>
      <c r="D46" s="64"/>
      <c r="E46" s="64"/>
      <c r="F46" s="64"/>
      <c r="G46" s="17"/>
      <c r="H46" s="17"/>
      <c r="I46" s="17"/>
      <c r="J46" s="17"/>
      <c r="K46" s="17"/>
    </row>
    <row r="47" spans="1:11" hidden="1">
      <c r="A47" s="38">
        <v>-20000</v>
      </c>
      <c r="B47" s="4"/>
      <c r="C47" s="4"/>
      <c r="D47" s="4"/>
      <c r="E47" s="4"/>
      <c r="F47" s="4"/>
      <c r="G47" s="17"/>
      <c r="H47" s="17"/>
      <c r="I47" s="17"/>
      <c r="J47" s="17"/>
      <c r="K47" s="17"/>
    </row>
    <row r="48" spans="1:11" ht="25.5" hidden="1">
      <c r="A48" s="82" t="s">
        <v>102</v>
      </c>
      <c r="B48" s="64"/>
      <c r="C48" s="64"/>
      <c r="D48" s="64"/>
      <c r="E48" s="64"/>
      <c r="F48" s="64"/>
      <c r="G48" s="17"/>
      <c r="H48" s="17"/>
      <c r="I48" s="17"/>
      <c r="J48" s="17"/>
      <c r="K48" s="17"/>
    </row>
    <row r="49" spans="1:11" ht="25.5" hidden="1">
      <c r="A49" s="82" t="s">
        <v>103</v>
      </c>
      <c r="B49" s="64"/>
      <c r="C49" s="64"/>
      <c r="D49" s="64"/>
      <c r="E49" s="64"/>
      <c r="F49" s="64"/>
      <c r="G49" s="17"/>
      <c r="H49" s="17"/>
      <c r="I49" s="17"/>
      <c r="J49" s="17"/>
      <c r="K49" s="17"/>
    </row>
    <row r="50" spans="1:11" ht="25.5" hidden="1">
      <c r="A50" s="83" t="s">
        <v>104</v>
      </c>
      <c r="B50" s="4"/>
      <c r="C50" s="4"/>
      <c r="D50" s="4"/>
      <c r="E50" s="4"/>
      <c r="F50" s="4"/>
      <c r="G50" s="17"/>
      <c r="H50" s="17"/>
      <c r="I50" s="17"/>
      <c r="J50" s="17"/>
      <c r="K50" s="17"/>
    </row>
    <row r="51" spans="1:11" ht="25.5" hidden="1">
      <c r="A51" s="83" t="s">
        <v>105</v>
      </c>
      <c r="B51" s="4"/>
      <c r="C51" s="4"/>
      <c r="D51" s="4"/>
      <c r="E51" s="4"/>
      <c r="F51" s="4"/>
      <c r="G51" s="17"/>
      <c r="H51" s="17"/>
      <c r="I51" s="17"/>
      <c r="J51" s="17"/>
      <c r="K51" s="17"/>
    </row>
    <row r="52" spans="1:11" ht="38.25" hidden="1">
      <c r="A52" s="83" t="s">
        <v>106</v>
      </c>
      <c r="B52" s="75"/>
      <c r="C52" s="75"/>
      <c r="D52" s="75"/>
      <c r="E52" s="11"/>
      <c r="F52" s="11"/>
      <c r="G52" s="17"/>
      <c r="H52" s="17"/>
      <c r="I52" s="17"/>
      <c r="J52" s="17"/>
      <c r="K52" s="17"/>
    </row>
    <row r="53" spans="1:11" hidden="1">
      <c r="A53" s="80" t="s">
        <v>107</v>
      </c>
      <c r="B53" s="74"/>
      <c r="C53" s="74"/>
      <c r="D53" s="74"/>
      <c r="E53" s="10"/>
      <c r="F53" s="10" t="b">
        <v>1</v>
      </c>
      <c r="G53" s="17"/>
      <c r="H53" s="17"/>
      <c r="I53" s="17"/>
      <c r="J53" s="17"/>
      <c r="K53" s="17"/>
    </row>
    <row r="54" spans="1:11" hidden="1">
      <c r="A54" s="81" t="s">
        <v>108</v>
      </c>
      <c r="B54" s="80"/>
      <c r="C54" s="80"/>
      <c r="D54" s="80"/>
      <c r="E54" s="10"/>
      <c r="F54" s="10" t="b">
        <v>0</v>
      </c>
      <c r="G54" s="17"/>
      <c r="H54" s="17"/>
      <c r="I54" s="17"/>
      <c r="J54" s="17"/>
      <c r="K54" s="17"/>
    </row>
    <row r="55" spans="1:11" hidden="1">
      <c r="A55" s="84"/>
      <c r="B55" s="76">
        <f>COUNT(Travel!B12:B19)</f>
        <v>0</v>
      </c>
      <c r="C55" s="76"/>
      <c r="D55" s="76">
        <f>COUNTIF(Travel!D12:D19,"*")</f>
        <v>0</v>
      </c>
      <c r="E55" s="77"/>
      <c r="F55" s="77" t="b">
        <f>MIN(B55,D55)=MAX(B55,D55)</f>
        <v>1</v>
      </c>
      <c r="G55" s="17"/>
      <c r="H55" s="17"/>
      <c r="I55" s="17"/>
      <c r="J55" s="17"/>
      <c r="K55" s="17"/>
    </row>
    <row r="56" spans="1:11" hidden="1">
      <c r="A56" s="84" t="s">
        <v>109</v>
      </c>
      <c r="B56" s="76">
        <f>COUNT(Travel!B24:B100)</f>
        <v>74</v>
      </c>
      <c r="C56" s="76"/>
      <c r="D56" s="76">
        <f>COUNTIF(Travel!D24:D100,"*")</f>
        <v>74</v>
      </c>
      <c r="E56" s="77"/>
      <c r="F56" s="77" t="b">
        <f>MIN(B56,D56)=MAX(B56,D56)</f>
        <v>1</v>
      </c>
    </row>
    <row r="57" spans="1:11" hidden="1">
      <c r="A57" s="85"/>
      <c r="B57" s="76">
        <f>COUNT(Travel!B105:B113)</f>
        <v>3</v>
      </c>
      <c r="C57" s="76"/>
      <c r="D57" s="76">
        <f>COUNTIF(Travel!D105:D113,"*")</f>
        <v>3</v>
      </c>
      <c r="E57" s="77"/>
      <c r="F57" s="77" t="b">
        <f>MIN(B57,D57)=MAX(B57,D57)</f>
        <v>1</v>
      </c>
    </row>
    <row r="58" spans="1:11" hidden="1">
      <c r="A58" s="86" t="s">
        <v>110</v>
      </c>
      <c r="B58" s="78">
        <f>COUNT(Hospitality!B11:B26)</f>
        <v>4</v>
      </c>
      <c r="C58" s="78"/>
      <c r="D58" s="78">
        <f>COUNTIF(Hospitality!D11:D26,"*")</f>
        <v>4</v>
      </c>
      <c r="E58" s="79"/>
      <c r="F58" s="79" t="b">
        <f>MIN(B58,D58)=MAX(B58,D58)</f>
        <v>1</v>
      </c>
    </row>
    <row r="59" spans="1:11" hidden="1">
      <c r="A59" s="87" t="s">
        <v>111</v>
      </c>
      <c r="B59" s="77">
        <f>COUNT('All other expenses'!B11:B26)</f>
        <v>5</v>
      </c>
      <c r="C59" s="77"/>
      <c r="D59" s="77">
        <f>COUNTIF('All other expenses'!D11:D26,"*")</f>
        <v>5</v>
      </c>
      <c r="E59" s="77"/>
      <c r="F59" s="77" t="b">
        <f>MIN(B59,D59)=MAX(B59,D59)</f>
        <v>1</v>
      </c>
    </row>
    <row r="60" spans="1:11" hidden="1">
      <c r="A60" s="86" t="s">
        <v>112</v>
      </c>
      <c r="B60" s="78">
        <f>COUNTIF('Gifts and benefits'!B11:B28,"*")</f>
        <v>6</v>
      </c>
      <c r="C60" s="78">
        <f>COUNTIF('Gifts and benefits'!C11:C28,"*")</f>
        <v>6</v>
      </c>
      <c r="D60" s="78"/>
      <c r="E60" s="78">
        <f>COUNTA('Gifts and benefits'!E11:E28)</f>
        <v>6</v>
      </c>
      <c r="F60" s="79" t="b">
        <f>MIN(B60,C60,E60)=MAX(B60,C60,E60)</f>
        <v>1</v>
      </c>
    </row>
    <row r="61" spans="1:11"/>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409"/>
  <sheetViews>
    <sheetView topLeftCell="A65" zoomScaleNormal="100" workbookViewId="0">
      <selection activeCell="C75" sqref="C75"/>
    </sheetView>
  </sheetViews>
  <sheetFormatPr defaultColWidth="0" defaultRowHeight="12.75" zeroHeight="1"/>
  <cols>
    <col min="1" max="1" width="35.5703125" customWidth="1"/>
    <col min="2" max="2" width="14.425781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c r="A1" s="151" t="s">
        <v>113</v>
      </c>
      <c r="B1" s="151"/>
      <c r="C1" s="151"/>
      <c r="D1" s="151"/>
      <c r="E1" s="151"/>
      <c r="F1" s="17"/>
    </row>
    <row r="2" spans="1:6" ht="21" customHeight="1">
      <c r="A2" s="3" t="s">
        <v>52</v>
      </c>
      <c r="B2" s="154" t="str">
        <f>'Summary and sign-off'!B2:F2</f>
        <v>Climate Change Commission</v>
      </c>
      <c r="C2" s="154"/>
      <c r="D2" s="154"/>
      <c r="E2" s="154"/>
      <c r="F2" s="17"/>
    </row>
    <row r="3" spans="1:6" ht="21" customHeight="1">
      <c r="A3" s="3" t="s">
        <v>114</v>
      </c>
      <c r="B3" s="154" t="str">
        <f>'Summary and sign-off'!B3:F3</f>
        <v>Joanna Hendy</v>
      </c>
      <c r="C3" s="154"/>
      <c r="D3" s="154"/>
      <c r="E3" s="154"/>
      <c r="F3" s="17"/>
    </row>
    <row r="4" spans="1:6" ht="21" customHeight="1">
      <c r="A4" s="3" t="s">
        <v>115</v>
      </c>
      <c r="B4" s="154">
        <f>'Summary and sign-off'!B4:F4</f>
        <v>44743</v>
      </c>
      <c r="C4" s="154"/>
      <c r="D4" s="154"/>
      <c r="E4" s="154"/>
      <c r="F4" s="17"/>
    </row>
    <row r="5" spans="1:6" ht="21" customHeight="1">
      <c r="A5" s="3" t="s">
        <v>116</v>
      </c>
      <c r="B5" s="154">
        <f>'Summary and sign-off'!B5:F5</f>
        <v>45107</v>
      </c>
      <c r="C5" s="154"/>
      <c r="D5" s="154"/>
      <c r="E5" s="154"/>
      <c r="F5" s="17"/>
    </row>
    <row r="6" spans="1:6" ht="21" customHeight="1">
      <c r="A6" s="3" t="s">
        <v>117</v>
      </c>
      <c r="B6" s="149" t="s">
        <v>83</v>
      </c>
      <c r="C6" s="149"/>
      <c r="D6" s="149"/>
      <c r="E6" s="149"/>
      <c r="F6" s="17"/>
    </row>
    <row r="7" spans="1:6" ht="21" customHeight="1">
      <c r="A7" s="3" t="s">
        <v>58</v>
      </c>
      <c r="B7" s="149" t="s">
        <v>86</v>
      </c>
      <c r="C7" s="149"/>
      <c r="D7" s="149"/>
      <c r="E7" s="149"/>
      <c r="F7" s="17"/>
    </row>
    <row r="8" spans="1:6" ht="36" customHeight="1">
      <c r="A8" s="157" t="s">
        <v>118</v>
      </c>
      <c r="B8" s="158"/>
      <c r="C8" s="158"/>
      <c r="D8" s="158"/>
      <c r="E8" s="158"/>
      <c r="F8" s="19"/>
    </row>
    <row r="9" spans="1:6" ht="36" customHeight="1">
      <c r="A9" s="159" t="s">
        <v>119</v>
      </c>
      <c r="B9" s="160"/>
      <c r="C9" s="160"/>
      <c r="D9" s="160"/>
      <c r="E9" s="160"/>
      <c r="F9" s="19"/>
    </row>
    <row r="10" spans="1:6" ht="24.75" customHeight="1">
      <c r="A10" s="156" t="s">
        <v>120</v>
      </c>
      <c r="B10" s="161"/>
      <c r="C10" s="156"/>
      <c r="D10" s="156"/>
      <c r="E10" s="156"/>
      <c r="F10" s="29"/>
    </row>
    <row r="11" spans="1:6" ht="27" customHeight="1">
      <c r="A11" s="24" t="s">
        <v>121</v>
      </c>
      <c r="B11" s="24" t="s">
        <v>122</v>
      </c>
      <c r="C11" s="24" t="s">
        <v>123</v>
      </c>
      <c r="D11" s="24" t="s">
        <v>124</v>
      </c>
      <c r="E11" s="24" t="s">
        <v>125</v>
      </c>
      <c r="F11" s="30"/>
    </row>
    <row r="12" spans="1:6" s="2" customFormat="1" hidden="1">
      <c r="A12" s="96"/>
      <c r="B12" s="97"/>
      <c r="C12" s="98"/>
      <c r="D12" s="98"/>
      <c r="E12" s="99"/>
      <c r="F12" s="1"/>
    </row>
    <row r="13" spans="1:6" s="2" customFormat="1">
      <c r="A13" s="120"/>
      <c r="B13" s="121"/>
      <c r="C13" s="122" t="s">
        <v>126</v>
      </c>
      <c r="D13" s="122"/>
      <c r="E13" s="123"/>
      <c r="F13" s="1"/>
    </row>
    <row r="14" spans="1:6" s="2" customFormat="1">
      <c r="A14" s="120"/>
      <c r="B14" s="121"/>
      <c r="C14" s="122"/>
      <c r="D14" s="122"/>
      <c r="E14" s="123"/>
      <c r="F14" s="1"/>
    </row>
    <row r="15" spans="1:6" s="2" customFormat="1">
      <c r="A15" s="120"/>
      <c r="B15" s="121"/>
      <c r="C15" s="122"/>
      <c r="D15" s="122"/>
      <c r="E15" s="123"/>
      <c r="F15" s="1"/>
    </row>
    <row r="16" spans="1:6" s="2" customFormat="1" ht="12.75" customHeight="1">
      <c r="A16" s="120"/>
      <c r="B16" s="121"/>
      <c r="C16" s="122"/>
      <c r="D16" s="122"/>
      <c r="E16" s="123"/>
      <c r="F16" s="1"/>
    </row>
    <row r="17" spans="1:6" s="2" customFormat="1">
      <c r="A17" s="124"/>
      <c r="B17" s="121"/>
      <c r="C17" s="122"/>
      <c r="D17" s="122"/>
      <c r="E17" s="123"/>
      <c r="F17" s="1"/>
    </row>
    <row r="18" spans="1:6" s="2" customFormat="1">
      <c r="A18" s="124"/>
      <c r="B18" s="121"/>
      <c r="C18" s="122"/>
      <c r="D18" s="122"/>
      <c r="E18" s="123"/>
      <c r="F18" s="1"/>
    </row>
    <row r="19" spans="1:6" s="2" customFormat="1" hidden="1">
      <c r="A19" s="106"/>
      <c r="B19" s="107"/>
      <c r="C19" s="108"/>
      <c r="D19" s="108"/>
      <c r="E19" s="109"/>
      <c r="F19" s="1"/>
    </row>
    <row r="20" spans="1:6" ht="19.5" customHeight="1">
      <c r="A20" s="72" t="s">
        <v>127</v>
      </c>
      <c r="B20" s="73">
        <f>SUM(B12:B19)</f>
        <v>0</v>
      </c>
      <c r="C20" s="131" t="str">
        <f>IF(SUBTOTAL(3,B12:B19)=SUBTOTAL(103,B12:B19),'Summary and sign-off'!$A$48,'Summary and sign-off'!$A$49)</f>
        <v>Check - there are no hidden rows with data</v>
      </c>
      <c r="D20" s="155" t="str">
        <f>IF('Summary and sign-off'!F55='Summary and sign-off'!F54,'Summary and sign-off'!A51,'Summary and sign-off'!A50)</f>
        <v>Check - each entry provides sufficient information</v>
      </c>
      <c r="E20" s="155"/>
      <c r="F20" s="17"/>
    </row>
    <row r="21" spans="1:6" ht="10.5" customHeight="1">
      <c r="A21" s="17"/>
      <c r="B21" s="19"/>
      <c r="C21" s="17"/>
      <c r="D21" s="17"/>
      <c r="E21" s="17"/>
      <c r="F21" s="17"/>
    </row>
    <row r="22" spans="1:6" ht="24.75" customHeight="1">
      <c r="A22" s="156" t="s">
        <v>128</v>
      </c>
      <c r="B22" s="156"/>
      <c r="C22" s="156"/>
      <c r="D22" s="156"/>
      <c r="E22" s="156"/>
      <c r="F22" s="29"/>
    </row>
    <row r="23" spans="1:6" ht="27" customHeight="1">
      <c r="A23" s="24" t="s">
        <v>121</v>
      </c>
      <c r="B23" s="24" t="s">
        <v>65</v>
      </c>
      <c r="C23" s="24" t="s">
        <v>129</v>
      </c>
      <c r="D23" s="24" t="s">
        <v>124</v>
      </c>
      <c r="E23" s="24" t="s">
        <v>125</v>
      </c>
      <c r="F23" s="30"/>
    </row>
    <row r="24" spans="1:6" s="2" customFormat="1" hidden="1">
      <c r="A24" s="96"/>
      <c r="B24" s="97"/>
      <c r="C24" s="98"/>
      <c r="D24" s="98"/>
      <c r="E24" s="99"/>
      <c r="F24" s="1"/>
    </row>
    <row r="25" spans="1:6" s="2" customFormat="1" ht="26.25" customHeight="1">
      <c r="A25" s="132">
        <v>44747</v>
      </c>
      <c r="B25" s="129">
        <v>23</v>
      </c>
      <c r="C25" s="122" t="s">
        <v>130</v>
      </c>
      <c r="D25" s="122" t="s">
        <v>131</v>
      </c>
      <c r="E25" s="123" t="s">
        <v>132</v>
      </c>
      <c r="F25" s="1"/>
    </row>
    <row r="26" spans="1:6" s="2" customFormat="1" ht="25.5">
      <c r="A26" s="132">
        <v>44762</v>
      </c>
      <c r="B26" s="129">
        <v>531.55999999999995</v>
      </c>
      <c r="C26" s="122" t="s">
        <v>133</v>
      </c>
      <c r="D26" s="122" t="s">
        <v>134</v>
      </c>
      <c r="E26" s="123" t="s">
        <v>135</v>
      </c>
      <c r="F26" s="1"/>
    </row>
    <row r="27" spans="1:6" s="2" customFormat="1" ht="25.5">
      <c r="A27" s="132">
        <v>44762</v>
      </c>
      <c r="B27" s="129">
        <v>364</v>
      </c>
      <c r="C27" s="122" t="s">
        <v>133</v>
      </c>
      <c r="D27" s="122" t="s">
        <v>136</v>
      </c>
      <c r="E27" s="123" t="s">
        <v>135</v>
      </c>
      <c r="F27" s="1"/>
    </row>
    <row r="28" spans="1:6" s="2" customFormat="1" ht="27.75" customHeight="1">
      <c r="A28" s="132">
        <v>44763</v>
      </c>
      <c r="B28" s="129">
        <v>23</v>
      </c>
      <c r="C28" s="122" t="s">
        <v>130</v>
      </c>
      <c r="D28" s="122" t="s">
        <v>134</v>
      </c>
      <c r="E28" s="123" t="s">
        <v>135</v>
      </c>
      <c r="F28" s="1"/>
    </row>
    <row r="29" spans="1:6" s="2" customFormat="1">
      <c r="A29" s="132">
        <v>44763</v>
      </c>
      <c r="B29" s="129">
        <v>63.3</v>
      </c>
      <c r="C29" s="122" t="s">
        <v>137</v>
      </c>
      <c r="D29" s="122" t="s">
        <v>138</v>
      </c>
      <c r="E29" s="123" t="s">
        <v>135</v>
      </c>
      <c r="F29" s="1"/>
    </row>
    <row r="30" spans="1:6" s="2" customFormat="1">
      <c r="A30" s="132">
        <v>44771</v>
      </c>
      <c r="B30" s="129">
        <v>23</v>
      </c>
      <c r="C30" s="122" t="s">
        <v>130</v>
      </c>
      <c r="D30" s="122" t="s">
        <v>134</v>
      </c>
      <c r="E30" s="123" t="s">
        <v>139</v>
      </c>
      <c r="F30" s="1"/>
    </row>
    <row r="31" spans="1:6" s="2" customFormat="1">
      <c r="A31" s="132">
        <v>44774</v>
      </c>
      <c r="B31" s="129">
        <v>26.45</v>
      </c>
      <c r="C31" s="122" t="s">
        <v>130</v>
      </c>
      <c r="D31" s="122" t="s">
        <v>136</v>
      </c>
      <c r="E31" s="123" t="s">
        <v>140</v>
      </c>
      <c r="F31" s="1"/>
    </row>
    <row r="32" spans="1:6" s="2" customFormat="1">
      <c r="A32" s="132">
        <v>44784</v>
      </c>
      <c r="B32" s="129">
        <v>46</v>
      </c>
      <c r="C32" s="122" t="s">
        <v>130</v>
      </c>
      <c r="D32" s="122" t="s">
        <v>134</v>
      </c>
      <c r="E32" s="123" t="s">
        <v>132</v>
      </c>
      <c r="F32" s="1"/>
    </row>
    <row r="33" spans="1:6" s="2" customFormat="1">
      <c r="A33" s="132">
        <v>44798</v>
      </c>
      <c r="B33" s="129">
        <v>26.45</v>
      </c>
      <c r="C33" s="122" t="s">
        <v>130</v>
      </c>
      <c r="D33" s="122" t="s">
        <v>134</v>
      </c>
      <c r="E33" s="123" t="s">
        <v>132</v>
      </c>
      <c r="F33" s="1"/>
    </row>
    <row r="34" spans="1:6" s="2" customFormat="1" ht="38.25">
      <c r="A34" s="132">
        <v>44801</v>
      </c>
      <c r="B34" s="129">
        <v>1353.01</v>
      </c>
      <c r="C34" s="122" t="s">
        <v>141</v>
      </c>
      <c r="D34" s="122" t="s">
        <v>142</v>
      </c>
      <c r="E34" s="123" t="s">
        <v>140</v>
      </c>
      <c r="F34" s="1"/>
    </row>
    <row r="35" spans="1:6" s="2" customFormat="1" ht="38.25">
      <c r="A35" s="132">
        <v>44802</v>
      </c>
      <c r="B35" s="129">
        <v>23</v>
      </c>
      <c r="C35" s="122" t="s">
        <v>143</v>
      </c>
      <c r="D35" s="122" t="s">
        <v>144</v>
      </c>
      <c r="E35" s="123" t="s">
        <v>140</v>
      </c>
      <c r="F35" s="1"/>
    </row>
    <row r="36" spans="1:6" s="2" customFormat="1">
      <c r="A36" s="132">
        <v>44802</v>
      </c>
      <c r="B36" s="129">
        <v>26.45</v>
      </c>
      <c r="C36" s="122" t="s">
        <v>130</v>
      </c>
      <c r="D36" s="122" t="s">
        <v>136</v>
      </c>
      <c r="E36" s="123" t="s">
        <v>140</v>
      </c>
      <c r="F36" s="1"/>
    </row>
    <row r="37" spans="1:6" s="2" customFormat="1">
      <c r="A37" s="132">
        <v>44803</v>
      </c>
      <c r="B37" s="129">
        <v>26.45</v>
      </c>
      <c r="C37" s="122" t="s">
        <v>145</v>
      </c>
      <c r="D37" s="122" t="s">
        <v>134</v>
      </c>
      <c r="E37" s="123" t="s">
        <v>146</v>
      </c>
      <c r="F37" s="1"/>
    </row>
    <row r="38" spans="1:6" s="2" customFormat="1" ht="25.5">
      <c r="A38" s="132">
        <v>44803</v>
      </c>
      <c r="B38" s="129">
        <v>64.900000000000006</v>
      </c>
      <c r="C38" s="122" t="s">
        <v>147</v>
      </c>
      <c r="D38" s="122" t="s">
        <v>138</v>
      </c>
      <c r="E38" s="123" t="s">
        <v>140</v>
      </c>
      <c r="F38" s="1"/>
    </row>
    <row r="39" spans="1:6" s="2" customFormat="1">
      <c r="A39" s="132">
        <v>44803</v>
      </c>
      <c r="B39" s="129">
        <v>35.799999999999997</v>
      </c>
      <c r="C39" s="122" t="s">
        <v>148</v>
      </c>
      <c r="D39" s="122" t="s">
        <v>138</v>
      </c>
      <c r="E39" s="123" t="s">
        <v>149</v>
      </c>
      <c r="F39" s="1"/>
    </row>
    <row r="40" spans="1:6" s="2" customFormat="1">
      <c r="A40" s="132">
        <v>44810</v>
      </c>
      <c r="B40" s="129">
        <v>3.45</v>
      </c>
      <c r="C40" s="122" t="s">
        <v>130</v>
      </c>
      <c r="D40" s="122" t="s">
        <v>134</v>
      </c>
      <c r="E40" s="123" t="s">
        <v>150</v>
      </c>
      <c r="F40" s="1"/>
    </row>
    <row r="41" spans="1:6" s="2" customFormat="1">
      <c r="A41" s="132">
        <v>44810</v>
      </c>
      <c r="B41" s="129">
        <v>33.799999999999997</v>
      </c>
      <c r="C41" s="122" t="s">
        <v>151</v>
      </c>
      <c r="D41" s="122" t="s">
        <v>138</v>
      </c>
      <c r="E41" s="123" t="s">
        <v>149</v>
      </c>
      <c r="F41" s="1"/>
    </row>
    <row r="42" spans="1:6" s="2" customFormat="1" ht="25.5">
      <c r="A42" s="132">
        <v>44810</v>
      </c>
      <c r="B42" s="129">
        <v>637.96</v>
      </c>
      <c r="C42" s="122" t="s">
        <v>152</v>
      </c>
      <c r="D42" s="122" t="s">
        <v>134</v>
      </c>
      <c r="E42" s="123" t="s">
        <v>153</v>
      </c>
      <c r="F42" s="1"/>
    </row>
    <row r="43" spans="1:6" s="2" customFormat="1" ht="25.5">
      <c r="A43" s="132">
        <v>44810</v>
      </c>
      <c r="B43" s="129">
        <v>191</v>
      </c>
      <c r="C43" s="122" t="s">
        <v>152</v>
      </c>
      <c r="D43" s="122" t="s">
        <v>136</v>
      </c>
      <c r="E43" s="123" t="s">
        <v>153</v>
      </c>
      <c r="F43" s="1"/>
    </row>
    <row r="44" spans="1:6" s="2" customFormat="1" ht="25.5">
      <c r="A44" s="132">
        <v>44811</v>
      </c>
      <c r="B44" s="129">
        <v>21</v>
      </c>
      <c r="C44" s="122" t="s">
        <v>152</v>
      </c>
      <c r="D44" s="122" t="s">
        <v>154</v>
      </c>
      <c r="E44" s="123" t="s">
        <v>153</v>
      </c>
      <c r="F44" s="1"/>
    </row>
    <row r="45" spans="1:6" s="2" customFormat="1">
      <c r="A45" s="132">
        <v>44810</v>
      </c>
      <c r="B45" s="129">
        <v>13.35</v>
      </c>
      <c r="C45" s="122" t="s">
        <v>145</v>
      </c>
      <c r="D45" s="122" t="s">
        <v>134</v>
      </c>
      <c r="E45" s="123" t="s">
        <v>153</v>
      </c>
      <c r="F45" s="1"/>
    </row>
    <row r="46" spans="1:6" s="2" customFormat="1">
      <c r="A46" s="132">
        <v>44819</v>
      </c>
      <c r="B46" s="129">
        <v>23</v>
      </c>
      <c r="C46" s="122" t="s">
        <v>130</v>
      </c>
      <c r="D46" s="122" t="s">
        <v>134</v>
      </c>
      <c r="E46" s="123" t="s">
        <v>139</v>
      </c>
      <c r="F46" s="1"/>
    </row>
    <row r="47" spans="1:6" s="2" customFormat="1">
      <c r="A47" s="132">
        <v>44822</v>
      </c>
      <c r="B47" s="129">
        <v>37.5</v>
      </c>
      <c r="C47" s="122" t="s">
        <v>151</v>
      </c>
      <c r="D47" s="122" t="s">
        <v>138</v>
      </c>
      <c r="E47" s="123" t="s">
        <v>149</v>
      </c>
      <c r="F47" s="1"/>
    </row>
    <row r="48" spans="1:6" s="2" customFormat="1" ht="38.25">
      <c r="A48" s="132">
        <v>44822</v>
      </c>
      <c r="B48" s="129">
        <v>271.61</v>
      </c>
      <c r="C48" s="122" t="s">
        <v>155</v>
      </c>
      <c r="D48" s="122" t="s">
        <v>134</v>
      </c>
      <c r="E48" s="123" t="s">
        <v>139</v>
      </c>
      <c r="F48" s="1"/>
    </row>
    <row r="49" spans="1:6" s="2" customFormat="1" ht="38.25">
      <c r="A49" s="132">
        <v>44822</v>
      </c>
      <c r="B49" s="129">
        <v>802.96</v>
      </c>
      <c r="C49" s="122" t="s">
        <v>155</v>
      </c>
      <c r="D49" s="122" t="s">
        <v>136</v>
      </c>
      <c r="E49" s="123" t="s">
        <v>139</v>
      </c>
      <c r="F49" s="1"/>
    </row>
    <row r="50" spans="1:6" s="2" customFormat="1" ht="38.25">
      <c r="A50" s="134">
        <v>44822</v>
      </c>
      <c r="B50" s="121">
        <f>427/1.15</f>
        <v>371.304347826087</v>
      </c>
      <c r="C50" s="122" t="s">
        <v>155</v>
      </c>
      <c r="D50" s="125" t="s">
        <v>156</v>
      </c>
      <c r="E50" s="126" t="s">
        <v>139</v>
      </c>
    </row>
    <row r="51" spans="1:6" s="2" customFormat="1" ht="25.5">
      <c r="A51" s="132">
        <v>44823</v>
      </c>
      <c r="B51" s="129">
        <v>12.3</v>
      </c>
      <c r="C51" s="122" t="s">
        <v>157</v>
      </c>
      <c r="D51" s="122" t="s">
        <v>138</v>
      </c>
      <c r="E51" s="123" t="s">
        <v>139</v>
      </c>
      <c r="F51" s="1"/>
    </row>
    <row r="52" spans="1:6" s="2" customFormat="1" ht="25.5">
      <c r="A52" s="132">
        <v>44824</v>
      </c>
      <c r="B52" s="129">
        <v>10</v>
      </c>
      <c r="C52" s="122" t="s">
        <v>158</v>
      </c>
      <c r="D52" s="122" t="s">
        <v>138</v>
      </c>
      <c r="E52" s="123" t="s">
        <v>139</v>
      </c>
      <c r="F52" s="1"/>
    </row>
    <row r="53" spans="1:6" s="2" customFormat="1" ht="25.5">
      <c r="A53" s="132">
        <v>44824</v>
      </c>
      <c r="B53" s="129">
        <v>22</v>
      </c>
      <c r="C53" s="122" t="s">
        <v>158</v>
      </c>
      <c r="D53" s="122" t="s">
        <v>138</v>
      </c>
      <c r="E53" s="123" t="s">
        <v>139</v>
      </c>
      <c r="F53" s="1"/>
    </row>
    <row r="54" spans="1:6" s="2" customFormat="1" ht="25.5">
      <c r="A54" s="132">
        <v>44825</v>
      </c>
      <c r="B54" s="129">
        <v>37.5</v>
      </c>
      <c r="C54" s="122" t="s">
        <v>158</v>
      </c>
      <c r="D54" s="122" t="s">
        <v>138</v>
      </c>
      <c r="E54" s="123" t="s">
        <v>139</v>
      </c>
      <c r="F54" s="1"/>
    </row>
    <row r="55" spans="1:6" s="2" customFormat="1" ht="25.5">
      <c r="A55" s="132">
        <v>44825</v>
      </c>
      <c r="B55" s="129">
        <v>38.5</v>
      </c>
      <c r="C55" s="122" t="s">
        <v>158</v>
      </c>
      <c r="D55" s="122" t="s">
        <v>138</v>
      </c>
      <c r="E55" s="123" t="s">
        <v>139</v>
      </c>
      <c r="F55" s="1"/>
    </row>
    <row r="56" spans="1:6" s="2" customFormat="1" ht="25.5">
      <c r="A56" s="132">
        <v>44826</v>
      </c>
      <c r="B56" s="129">
        <v>237.15</v>
      </c>
      <c r="C56" s="122" t="s">
        <v>159</v>
      </c>
      <c r="D56" s="122" t="s">
        <v>136</v>
      </c>
      <c r="E56" s="123" t="s">
        <v>150</v>
      </c>
      <c r="F56" s="1"/>
    </row>
    <row r="57" spans="1:6" s="2" customFormat="1" ht="25.5">
      <c r="A57" s="132">
        <v>44826</v>
      </c>
      <c r="B57" s="129">
        <v>122.5</v>
      </c>
      <c r="C57" s="122" t="s">
        <v>159</v>
      </c>
      <c r="D57" s="122" t="s">
        <v>160</v>
      </c>
      <c r="E57" s="123" t="s">
        <v>150</v>
      </c>
      <c r="F57" s="1"/>
    </row>
    <row r="58" spans="1:6" s="2" customFormat="1" ht="25.5">
      <c r="A58" s="132">
        <v>44827</v>
      </c>
      <c r="B58" s="129">
        <v>419.44</v>
      </c>
      <c r="C58" s="122" t="s">
        <v>159</v>
      </c>
      <c r="D58" s="122" t="s">
        <v>134</v>
      </c>
      <c r="E58" s="123" t="s">
        <v>150</v>
      </c>
      <c r="F58" s="1"/>
    </row>
    <row r="59" spans="1:6" s="2" customFormat="1" ht="15.75" customHeight="1">
      <c r="A59" s="132">
        <v>44855</v>
      </c>
      <c r="B59" s="129">
        <v>3.45</v>
      </c>
      <c r="C59" s="122" t="s">
        <v>130</v>
      </c>
      <c r="D59" s="122" t="s">
        <v>134</v>
      </c>
      <c r="E59" s="123" t="s">
        <v>161</v>
      </c>
      <c r="F59" s="1"/>
    </row>
    <row r="60" spans="1:6" s="2" customFormat="1" ht="25.5">
      <c r="A60" s="132">
        <v>44873</v>
      </c>
      <c r="B60" s="129">
        <v>426.28</v>
      </c>
      <c r="C60" s="122" t="s">
        <v>162</v>
      </c>
      <c r="D60" s="122" t="s">
        <v>134</v>
      </c>
      <c r="E60" s="123" t="s">
        <v>161</v>
      </c>
      <c r="F60" s="1"/>
    </row>
    <row r="61" spans="1:6" s="2" customFormat="1" ht="25.5">
      <c r="A61" s="132">
        <v>44873</v>
      </c>
      <c r="B61" s="129">
        <v>507.96</v>
      </c>
      <c r="C61" s="122" t="s">
        <v>162</v>
      </c>
      <c r="D61" s="122" t="s">
        <v>136</v>
      </c>
      <c r="E61" s="123" t="s">
        <v>161</v>
      </c>
      <c r="F61" s="1"/>
    </row>
    <row r="62" spans="1:6" s="2" customFormat="1">
      <c r="A62" s="132">
        <v>44873</v>
      </c>
      <c r="B62" s="129">
        <v>45.9</v>
      </c>
      <c r="C62" s="122" t="s">
        <v>163</v>
      </c>
      <c r="D62" s="122" t="s">
        <v>138</v>
      </c>
      <c r="E62" s="123" t="s">
        <v>161</v>
      </c>
      <c r="F62" s="1"/>
    </row>
    <row r="63" spans="1:6" s="144" customFormat="1" ht="25.5">
      <c r="A63" s="132">
        <v>44874</v>
      </c>
      <c r="B63" s="121">
        <v>21.5</v>
      </c>
      <c r="C63" s="122" t="s">
        <v>162</v>
      </c>
      <c r="D63" s="125" t="s">
        <v>154</v>
      </c>
      <c r="E63" s="126" t="s">
        <v>161</v>
      </c>
      <c r="F63" s="145"/>
    </row>
    <row r="64" spans="1:6" s="2" customFormat="1" ht="25.5">
      <c r="A64" s="132" t="s">
        <v>164</v>
      </c>
      <c r="B64" s="129">
        <v>251.9</v>
      </c>
      <c r="C64" s="122" t="s">
        <v>162</v>
      </c>
      <c r="D64" s="122" t="s">
        <v>165</v>
      </c>
      <c r="E64" s="123" t="s">
        <v>161</v>
      </c>
      <c r="F64" s="1"/>
    </row>
    <row r="65" spans="1:6" s="2" customFormat="1">
      <c r="A65" s="132">
        <v>44883</v>
      </c>
      <c r="B65" s="129">
        <v>3.45</v>
      </c>
      <c r="C65" s="122" t="s">
        <v>130</v>
      </c>
      <c r="D65" s="122" t="s">
        <v>134</v>
      </c>
      <c r="E65" s="123" t="s">
        <v>132</v>
      </c>
      <c r="F65" s="1"/>
    </row>
    <row r="66" spans="1:6" s="2" customFormat="1" ht="38.25">
      <c r="A66" s="132">
        <v>44886</v>
      </c>
      <c r="B66" s="129">
        <v>568.29999999999995</v>
      </c>
      <c r="C66" s="122" t="s">
        <v>166</v>
      </c>
      <c r="D66" s="122" t="s">
        <v>167</v>
      </c>
      <c r="E66" s="123" t="s">
        <v>132</v>
      </c>
      <c r="F66" s="1"/>
    </row>
    <row r="67" spans="1:6" s="2" customFormat="1" ht="38.25">
      <c r="A67" s="132">
        <v>44886</v>
      </c>
      <c r="B67" s="129">
        <v>595.83000000000004</v>
      </c>
      <c r="C67" s="122" t="s">
        <v>168</v>
      </c>
      <c r="D67" s="122" t="s">
        <v>134</v>
      </c>
      <c r="E67" s="123" t="s">
        <v>169</v>
      </c>
      <c r="F67" s="1"/>
    </row>
    <row r="68" spans="1:6" s="2" customFormat="1" ht="25.5">
      <c r="A68" s="132">
        <v>44887</v>
      </c>
      <c r="B68" s="129">
        <v>224.48</v>
      </c>
      <c r="C68" s="122" t="s">
        <v>170</v>
      </c>
      <c r="D68" s="122" t="s">
        <v>136</v>
      </c>
      <c r="E68" s="123" t="s">
        <v>132</v>
      </c>
      <c r="F68" s="1"/>
    </row>
    <row r="69" spans="1:6" s="2" customFormat="1" ht="25.5">
      <c r="A69" s="132">
        <v>44886</v>
      </c>
      <c r="B69" s="129">
        <v>195</v>
      </c>
      <c r="C69" s="122" t="s">
        <v>171</v>
      </c>
      <c r="D69" s="122" t="s">
        <v>136</v>
      </c>
      <c r="E69" s="123" t="s">
        <v>172</v>
      </c>
      <c r="F69" s="1"/>
    </row>
    <row r="70" spans="1:6" s="2" customFormat="1" ht="25.5">
      <c r="A70" s="132">
        <v>44887</v>
      </c>
      <c r="B70" s="129">
        <v>219.96</v>
      </c>
      <c r="C70" s="122" t="s">
        <v>173</v>
      </c>
      <c r="D70" s="122" t="s">
        <v>136</v>
      </c>
      <c r="E70" s="123" t="s">
        <v>174</v>
      </c>
      <c r="F70" s="1"/>
    </row>
    <row r="71" spans="1:6" s="2" customFormat="1" ht="25.5">
      <c r="A71" s="132" t="s">
        <v>175</v>
      </c>
      <c r="B71" s="129">
        <v>285.83</v>
      </c>
      <c r="C71" s="122" t="s">
        <v>173</v>
      </c>
      <c r="D71" s="122" t="s">
        <v>176</v>
      </c>
      <c r="E71" s="123" t="s">
        <v>177</v>
      </c>
      <c r="F71" s="1"/>
    </row>
    <row r="72" spans="1:6" s="2" customFormat="1">
      <c r="A72" s="132">
        <v>44889</v>
      </c>
      <c r="B72" s="129">
        <v>33.6</v>
      </c>
      <c r="C72" s="122" t="s">
        <v>148</v>
      </c>
      <c r="D72" s="122" t="s">
        <v>138</v>
      </c>
      <c r="E72" s="123" t="s">
        <v>149</v>
      </c>
      <c r="F72" s="1"/>
    </row>
    <row r="73" spans="1:6" s="2" customFormat="1">
      <c r="A73" s="132">
        <v>44894</v>
      </c>
      <c r="B73" s="129">
        <v>23</v>
      </c>
      <c r="C73" s="122" t="s">
        <v>130</v>
      </c>
      <c r="D73" s="122" t="s">
        <v>142</v>
      </c>
      <c r="E73" s="123" t="s">
        <v>139</v>
      </c>
      <c r="F73" s="1"/>
    </row>
    <row r="74" spans="1:6" s="136" customFormat="1" ht="25.5">
      <c r="A74" s="132">
        <v>44902</v>
      </c>
      <c r="B74" s="129">
        <v>97</v>
      </c>
      <c r="C74" s="122" t="s">
        <v>178</v>
      </c>
      <c r="D74" s="122" t="s">
        <v>160</v>
      </c>
      <c r="E74" s="123" t="s">
        <v>149</v>
      </c>
      <c r="F74" s="147"/>
    </row>
    <row r="75" spans="1:6" s="2" customFormat="1" ht="25.5">
      <c r="A75" s="132" t="s">
        <v>179</v>
      </c>
      <c r="B75" s="129">
        <v>617.9</v>
      </c>
      <c r="C75" s="122" t="s">
        <v>180</v>
      </c>
      <c r="D75" s="122" t="s">
        <v>134</v>
      </c>
      <c r="E75" s="123" t="s">
        <v>139</v>
      </c>
      <c r="F75" s="1"/>
    </row>
    <row r="76" spans="1:6" s="2" customFormat="1" ht="25.5">
      <c r="A76" s="132" t="s">
        <v>179</v>
      </c>
      <c r="B76" s="129">
        <v>459</v>
      </c>
      <c r="C76" s="122" t="s">
        <v>180</v>
      </c>
      <c r="D76" s="122" t="s">
        <v>136</v>
      </c>
      <c r="E76" s="123" t="s">
        <v>139</v>
      </c>
      <c r="F76" s="1"/>
    </row>
    <row r="77" spans="1:6" s="2" customFormat="1">
      <c r="A77" s="132">
        <v>44970</v>
      </c>
      <c r="B77" s="129">
        <v>3.45</v>
      </c>
      <c r="C77" s="122" t="s">
        <v>130</v>
      </c>
      <c r="D77" s="122" t="s">
        <v>134</v>
      </c>
      <c r="E77" s="123" t="s">
        <v>181</v>
      </c>
      <c r="F77" s="1"/>
    </row>
    <row r="78" spans="1:6" s="2" customFormat="1">
      <c r="A78" s="132">
        <v>44982</v>
      </c>
      <c r="B78" s="129">
        <v>629.14</v>
      </c>
      <c r="C78" s="122" t="s">
        <v>182</v>
      </c>
      <c r="D78" s="122" t="s">
        <v>134</v>
      </c>
      <c r="E78" s="123" t="s">
        <v>181</v>
      </c>
      <c r="F78" s="1"/>
    </row>
    <row r="79" spans="1:6" s="2" customFormat="1">
      <c r="A79" s="132">
        <v>44982</v>
      </c>
      <c r="B79" s="129">
        <v>410</v>
      </c>
      <c r="C79" s="122" t="s">
        <v>182</v>
      </c>
      <c r="D79" s="122" t="s">
        <v>136</v>
      </c>
      <c r="E79" s="123" t="s">
        <v>181</v>
      </c>
      <c r="F79" s="1"/>
    </row>
    <row r="80" spans="1:6" s="2" customFormat="1">
      <c r="A80" s="132">
        <v>44982</v>
      </c>
      <c r="B80" s="129">
        <v>43.86</v>
      </c>
      <c r="C80" s="122" t="s">
        <v>182</v>
      </c>
      <c r="D80" s="122" t="s">
        <v>154</v>
      </c>
      <c r="E80" s="123" t="s">
        <v>181</v>
      </c>
      <c r="F80" s="1"/>
    </row>
    <row r="81" spans="1:6" s="2" customFormat="1">
      <c r="A81" s="132">
        <v>45047</v>
      </c>
      <c r="B81" s="129">
        <v>3.45</v>
      </c>
      <c r="C81" s="122" t="s">
        <v>130</v>
      </c>
      <c r="D81" s="122" t="s">
        <v>131</v>
      </c>
      <c r="E81" s="123" t="s">
        <v>183</v>
      </c>
      <c r="F81" s="1"/>
    </row>
    <row r="82" spans="1:6" s="2" customFormat="1">
      <c r="A82" s="132">
        <v>45048</v>
      </c>
      <c r="B82" s="129">
        <v>6.9</v>
      </c>
      <c r="C82" s="122" t="s">
        <v>130</v>
      </c>
      <c r="D82" s="122" t="s">
        <v>134</v>
      </c>
      <c r="E82" s="123" t="s">
        <v>183</v>
      </c>
      <c r="F82" s="1"/>
    </row>
    <row r="83" spans="1:6" s="2" customFormat="1">
      <c r="A83" s="132">
        <v>45049</v>
      </c>
      <c r="B83" s="129">
        <v>41.8</v>
      </c>
      <c r="C83" s="122" t="s">
        <v>151</v>
      </c>
      <c r="D83" s="122" t="s">
        <v>138</v>
      </c>
      <c r="E83" s="123" t="s">
        <v>149</v>
      </c>
      <c r="F83" s="1"/>
    </row>
    <row r="84" spans="1:6" s="2" customFormat="1" ht="25.5">
      <c r="A84" s="132">
        <v>45049</v>
      </c>
      <c r="B84" s="129">
        <v>748.22</v>
      </c>
      <c r="C84" s="122" t="s">
        <v>184</v>
      </c>
      <c r="D84" s="122" t="s">
        <v>134</v>
      </c>
      <c r="E84" s="123" t="s">
        <v>183</v>
      </c>
      <c r="F84" s="1"/>
    </row>
    <row r="85" spans="1:6" s="2" customFormat="1" ht="25.5">
      <c r="A85" s="132">
        <v>45049</v>
      </c>
      <c r="B85" s="129">
        <v>469.2</v>
      </c>
      <c r="C85" s="122" t="s">
        <v>184</v>
      </c>
      <c r="D85" s="122" t="s">
        <v>136</v>
      </c>
      <c r="E85" s="123" t="s">
        <v>161</v>
      </c>
      <c r="F85" s="1"/>
    </row>
    <row r="86" spans="1:6" s="2" customFormat="1" ht="25.5">
      <c r="A86" s="132" t="s">
        <v>185</v>
      </c>
      <c r="B86" s="129">
        <v>160</v>
      </c>
      <c r="C86" s="122" t="s">
        <v>184</v>
      </c>
      <c r="D86" s="122" t="s">
        <v>186</v>
      </c>
      <c r="E86" s="123" t="s">
        <v>161</v>
      </c>
      <c r="F86" s="1"/>
    </row>
    <row r="87" spans="1:6" s="2" customFormat="1">
      <c r="A87" s="132">
        <v>45051</v>
      </c>
      <c r="B87" s="129">
        <v>26.9</v>
      </c>
      <c r="C87" s="122" t="s">
        <v>130</v>
      </c>
      <c r="D87" s="122" t="s">
        <v>187</v>
      </c>
      <c r="E87" s="123" t="s">
        <v>161</v>
      </c>
      <c r="F87" s="1"/>
    </row>
    <row r="88" spans="1:6" s="2" customFormat="1" ht="25.5">
      <c r="A88" s="132">
        <v>45054</v>
      </c>
      <c r="B88" s="129">
        <v>11.5</v>
      </c>
      <c r="C88" s="122" t="s">
        <v>130</v>
      </c>
      <c r="D88" s="122" t="s">
        <v>134</v>
      </c>
      <c r="E88" s="123" t="s">
        <v>188</v>
      </c>
      <c r="F88" s="1"/>
    </row>
    <row r="89" spans="1:6" s="2" customFormat="1" ht="25.5">
      <c r="A89" s="132">
        <v>45054</v>
      </c>
      <c r="B89" s="129">
        <v>1021.41</v>
      </c>
      <c r="C89" s="122" t="s">
        <v>189</v>
      </c>
      <c r="D89" s="122" t="s">
        <v>134</v>
      </c>
      <c r="E89" s="123" t="s">
        <v>188</v>
      </c>
      <c r="F89" s="1"/>
    </row>
    <row r="90" spans="1:6" s="2" customFormat="1" ht="25.5">
      <c r="A90" s="132">
        <v>45055</v>
      </c>
      <c r="B90" s="129">
        <v>309</v>
      </c>
      <c r="C90" s="122" t="s">
        <v>190</v>
      </c>
      <c r="D90" s="122" t="s">
        <v>136</v>
      </c>
      <c r="E90" s="123" t="s">
        <v>139</v>
      </c>
      <c r="F90" s="1"/>
    </row>
    <row r="91" spans="1:6" s="2" customFormat="1" ht="25.5">
      <c r="A91" s="132">
        <v>45056</v>
      </c>
      <c r="B91" s="129">
        <v>270</v>
      </c>
      <c r="C91" s="122" t="s">
        <v>191</v>
      </c>
      <c r="D91" s="122" t="s">
        <v>136</v>
      </c>
      <c r="E91" s="123" t="s">
        <v>135</v>
      </c>
      <c r="F91" s="1"/>
    </row>
    <row r="92" spans="1:6" s="2" customFormat="1">
      <c r="A92" s="132">
        <v>45056</v>
      </c>
      <c r="B92" s="129">
        <v>57.6</v>
      </c>
      <c r="C92" s="122" t="s">
        <v>192</v>
      </c>
      <c r="D92" s="122" t="s">
        <v>138</v>
      </c>
      <c r="E92" s="123" t="s">
        <v>135</v>
      </c>
      <c r="F92" s="1"/>
    </row>
    <row r="93" spans="1:6" s="2" customFormat="1" ht="25.5">
      <c r="A93" s="132" t="s">
        <v>193</v>
      </c>
      <c r="B93" s="129">
        <v>200</v>
      </c>
      <c r="C93" s="122" t="s">
        <v>194</v>
      </c>
      <c r="D93" s="122" t="s">
        <v>195</v>
      </c>
      <c r="E93" s="123" t="s">
        <v>188</v>
      </c>
      <c r="F93" s="1"/>
    </row>
    <row r="94" spans="1:6" s="2" customFormat="1" ht="25.5">
      <c r="A94" s="132">
        <v>45060</v>
      </c>
      <c r="B94" s="129">
        <v>411.6</v>
      </c>
      <c r="C94" s="122" t="s">
        <v>196</v>
      </c>
      <c r="D94" s="122" t="s">
        <v>134</v>
      </c>
      <c r="E94" s="123" t="s">
        <v>150</v>
      </c>
      <c r="F94" s="1"/>
    </row>
    <row r="95" spans="1:6" s="2" customFormat="1" ht="25.5">
      <c r="A95" s="132">
        <v>45060</v>
      </c>
      <c r="B95" s="129">
        <v>420.16</v>
      </c>
      <c r="C95" s="122" t="s">
        <v>196</v>
      </c>
      <c r="D95" s="122" t="s">
        <v>136</v>
      </c>
      <c r="E95" s="123" t="s">
        <v>150</v>
      </c>
      <c r="F95" s="1"/>
    </row>
    <row r="96" spans="1:6" s="2" customFormat="1" ht="25.5">
      <c r="A96" s="132" t="s">
        <v>197</v>
      </c>
      <c r="B96" s="129">
        <v>160</v>
      </c>
      <c r="C96" s="122" t="s">
        <v>196</v>
      </c>
      <c r="D96" s="122" t="s">
        <v>186</v>
      </c>
      <c r="E96" s="123" t="s">
        <v>150</v>
      </c>
      <c r="F96" s="1"/>
    </row>
    <row r="97" spans="1:6" s="2" customFormat="1">
      <c r="A97" s="132">
        <v>45068</v>
      </c>
      <c r="B97" s="129">
        <v>25.3</v>
      </c>
      <c r="C97" s="122" t="s">
        <v>130</v>
      </c>
      <c r="D97" s="122" t="s">
        <v>136</v>
      </c>
      <c r="E97" s="123" t="s">
        <v>198</v>
      </c>
      <c r="F97" s="1"/>
    </row>
    <row r="98" spans="1:6" s="2" customFormat="1">
      <c r="A98" s="132">
        <v>45069</v>
      </c>
      <c r="B98" s="129">
        <v>46</v>
      </c>
      <c r="C98" s="122" t="s">
        <v>130</v>
      </c>
      <c r="D98" s="122" t="s">
        <v>134</v>
      </c>
      <c r="E98" s="123" t="s">
        <v>198</v>
      </c>
      <c r="F98" s="1"/>
    </row>
    <row r="99" spans="1:6" s="2" customFormat="1">
      <c r="A99" s="132"/>
      <c r="B99" s="129"/>
      <c r="C99" s="122"/>
      <c r="D99" s="122"/>
      <c r="E99" s="123"/>
      <c r="F99" s="1"/>
    </row>
    <row r="100" spans="1:6" s="2" customFormat="1" hidden="1">
      <c r="A100" s="110"/>
      <c r="B100" s="111"/>
      <c r="C100" s="112"/>
      <c r="D100" s="112"/>
      <c r="E100" s="113"/>
      <c r="F100" s="1"/>
    </row>
    <row r="101" spans="1:6" ht="19.5" customHeight="1">
      <c r="A101" s="72" t="s">
        <v>199</v>
      </c>
      <c r="B101" s="73">
        <f>SUM(B24:B100)</f>
        <v>16018.524347826084</v>
      </c>
      <c r="C101" s="131" t="str">
        <f>IF(SUBTOTAL(3,B24:B100)=SUBTOTAL(103,B24:B100),'Summary and sign-off'!$A$48,'Summary and sign-off'!$A$49)</f>
        <v>Check - there are no hidden rows with data</v>
      </c>
      <c r="D101" s="155" t="str">
        <f>IF('Summary and sign-off'!F56='Summary and sign-off'!F54,'Summary and sign-off'!A51,'Summary and sign-off'!A50)</f>
        <v>Check - each entry provides sufficient information</v>
      </c>
      <c r="E101" s="155"/>
      <c r="F101" s="17"/>
    </row>
    <row r="102" spans="1:6" ht="10.5" customHeight="1">
      <c r="A102" s="17"/>
      <c r="B102" s="19"/>
      <c r="C102" s="17"/>
      <c r="D102" s="17"/>
      <c r="E102" s="17"/>
      <c r="F102" s="17"/>
    </row>
    <row r="103" spans="1:6" ht="24.75" customHeight="1">
      <c r="A103" s="156" t="s">
        <v>200</v>
      </c>
      <c r="B103" s="156"/>
      <c r="C103" s="156"/>
      <c r="D103" s="156"/>
      <c r="E103" s="156"/>
      <c r="F103" s="17"/>
    </row>
    <row r="104" spans="1:6" ht="27" customHeight="1">
      <c r="A104" s="24" t="s">
        <v>121</v>
      </c>
      <c r="B104" s="24" t="s">
        <v>65</v>
      </c>
      <c r="C104" s="24" t="s">
        <v>201</v>
      </c>
      <c r="D104" s="24" t="s">
        <v>202</v>
      </c>
      <c r="E104" s="24" t="s">
        <v>125</v>
      </c>
      <c r="F104" s="28"/>
    </row>
    <row r="105" spans="1:6" s="2" customFormat="1" hidden="1">
      <c r="A105" s="96"/>
      <c r="B105" s="97"/>
      <c r="C105" s="98"/>
      <c r="D105" s="98"/>
      <c r="E105" s="99"/>
      <c r="F105" s="1"/>
    </row>
    <row r="106" spans="1:6" s="2" customFormat="1">
      <c r="A106" s="132">
        <v>44872</v>
      </c>
      <c r="B106" s="129">
        <v>11.5</v>
      </c>
      <c r="C106" s="122" t="s">
        <v>203</v>
      </c>
      <c r="D106" s="122" t="s">
        <v>138</v>
      </c>
      <c r="E106" s="123" t="s">
        <v>149</v>
      </c>
      <c r="F106" s="1"/>
    </row>
    <row r="107" spans="1:6" s="2" customFormat="1">
      <c r="A107" s="132">
        <v>44978</v>
      </c>
      <c r="B107" s="129">
        <v>25.6</v>
      </c>
      <c r="C107" s="122" t="s">
        <v>204</v>
      </c>
      <c r="D107" s="122" t="s">
        <v>138</v>
      </c>
      <c r="E107" s="123" t="s">
        <v>149</v>
      </c>
      <c r="F107" s="1"/>
    </row>
    <row r="108" spans="1:6" s="2" customFormat="1">
      <c r="A108" s="132">
        <v>44994</v>
      </c>
      <c r="B108" s="121">
        <v>13.8</v>
      </c>
      <c r="C108" s="122" t="s">
        <v>205</v>
      </c>
      <c r="D108" s="122" t="s">
        <v>138</v>
      </c>
      <c r="E108" s="123" t="s">
        <v>149</v>
      </c>
      <c r="F108" s="1"/>
    </row>
    <row r="109" spans="1:6" s="2" customFormat="1">
      <c r="A109" s="120"/>
      <c r="B109" s="121"/>
      <c r="C109" s="122"/>
      <c r="D109" s="122"/>
      <c r="E109" s="123"/>
      <c r="F109" s="1"/>
    </row>
    <row r="110" spans="1:6" s="2" customFormat="1">
      <c r="A110" s="120"/>
      <c r="B110" s="121"/>
      <c r="C110" s="122"/>
      <c r="D110" s="122"/>
      <c r="E110" s="123"/>
      <c r="F110" s="1"/>
    </row>
    <row r="111" spans="1:6" s="2" customFormat="1">
      <c r="A111" s="120"/>
      <c r="B111" s="121"/>
      <c r="C111" s="122"/>
      <c r="D111" s="122"/>
      <c r="E111" s="123"/>
      <c r="F111" s="1"/>
    </row>
    <row r="112" spans="1:6" s="2" customFormat="1">
      <c r="A112" s="120"/>
      <c r="B112" s="121"/>
      <c r="C112" s="122"/>
      <c r="D112" s="122"/>
      <c r="E112" s="123"/>
      <c r="F112" s="1"/>
    </row>
    <row r="113" spans="1:6" s="2" customFormat="1" hidden="1">
      <c r="A113" s="96"/>
      <c r="B113" s="97"/>
      <c r="C113" s="98"/>
      <c r="D113" s="98"/>
      <c r="E113" s="99"/>
      <c r="F113" s="1"/>
    </row>
    <row r="114" spans="1:6" ht="19.5" customHeight="1">
      <c r="A114" s="72" t="s">
        <v>206</v>
      </c>
      <c r="B114" s="73">
        <f>SUM(B105:B113)</f>
        <v>50.900000000000006</v>
      </c>
      <c r="C114" s="131" t="str">
        <f>IF(SUBTOTAL(3,B105:B113)=SUBTOTAL(103,B105:B113),'Summary and sign-off'!$A$48,'Summary and sign-off'!$A$49)</f>
        <v>Check - there are no hidden rows with data</v>
      </c>
      <c r="D114" s="155" t="str">
        <f>IF('Summary and sign-off'!F57='Summary and sign-off'!F54,'Summary and sign-off'!A51,'Summary and sign-off'!A50)</f>
        <v>Check - each entry provides sufficient information</v>
      </c>
      <c r="E114" s="155"/>
      <c r="F114" s="17"/>
    </row>
    <row r="115" spans="1:6" ht="10.5" customHeight="1">
      <c r="A115" s="17"/>
      <c r="B115" s="58"/>
      <c r="C115" s="19"/>
      <c r="D115" s="17"/>
      <c r="E115" s="17"/>
      <c r="F115" s="17"/>
    </row>
    <row r="116" spans="1:6" ht="34.5" customHeight="1">
      <c r="A116" s="31" t="s">
        <v>207</v>
      </c>
      <c r="B116" s="59">
        <f>B20+B101+B114</f>
        <v>16069.424347826083</v>
      </c>
      <c r="C116" s="32"/>
      <c r="D116" s="32"/>
      <c r="E116" s="32"/>
      <c r="F116" s="17"/>
    </row>
    <row r="117" spans="1:6">
      <c r="A117" s="17"/>
      <c r="B117" s="19"/>
      <c r="C117" s="17"/>
      <c r="D117" s="17"/>
      <c r="E117" s="17"/>
      <c r="F117" s="17"/>
    </row>
    <row r="118" spans="1:6">
      <c r="A118" s="18" t="s">
        <v>76</v>
      </c>
      <c r="B118" s="19"/>
      <c r="C118" s="17"/>
      <c r="D118" s="17"/>
      <c r="E118" s="17"/>
      <c r="F118" s="17"/>
    </row>
    <row r="119" spans="1:6" ht="12.6" customHeight="1">
      <c r="A119" s="20" t="s">
        <v>208</v>
      </c>
      <c r="F119" s="17"/>
    </row>
    <row r="120" spans="1:6" ht="12.95" customHeight="1">
      <c r="A120" s="20" t="s">
        <v>209</v>
      </c>
      <c r="B120" s="17"/>
      <c r="D120" s="17"/>
      <c r="F120" s="17"/>
    </row>
    <row r="121" spans="1:6">
      <c r="A121" s="20" t="s">
        <v>210</v>
      </c>
      <c r="F121" s="17"/>
    </row>
    <row r="122" spans="1:6">
      <c r="A122" s="20" t="s">
        <v>82</v>
      </c>
      <c r="B122" s="19"/>
      <c r="C122" s="17"/>
      <c r="D122" s="17"/>
      <c r="E122" s="17"/>
      <c r="F122" s="17"/>
    </row>
    <row r="123" spans="1:6" ht="12.95" customHeight="1">
      <c r="A123" s="20" t="s">
        <v>211</v>
      </c>
      <c r="B123" s="17"/>
      <c r="D123" s="17"/>
      <c r="F123" s="17"/>
    </row>
    <row r="124" spans="1:6">
      <c r="A124" s="20" t="s">
        <v>212</v>
      </c>
      <c r="F124" s="17"/>
    </row>
    <row r="125" spans="1:6">
      <c r="A125" s="20" t="s">
        <v>213</v>
      </c>
      <c r="B125" s="20"/>
      <c r="C125" s="20"/>
      <c r="D125" s="20"/>
      <c r="F125" s="17"/>
    </row>
    <row r="126" spans="1:6">
      <c r="A126" s="26"/>
      <c r="B126" s="17"/>
      <c r="C126" s="17"/>
      <c r="D126" s="17"/>
      <c r="E126" s="17"/>
      <c r="F126" s="17"/>
    </row>
    <row r="127" spans="1:6" hidden="1">
      <c r="A127" s="26"/>
      <c r="B127" s="17"/>
      <c r="C127" s="17"/>
      <c r="D127" s="17"/>
      <c r="E127" s="17"/>
      <c r="F127" s="17"/>
    </row>
    <row r="128" spans="1:6"/>
    <row r="129" spans="1:6"/>
    <row r="130" spans="1:6"/>
    <row r="131" spans="1:6"/>
    <row r="132" spans="1:6" ht="12.75" hidden="1" customHeight="1"/>
    <row r="133" spans="1:6"/>
    <row r="134" spans="1:6"/>
    <row r="135" spans="1:6" hidden="1">
      <c r="A135" s="26"/>
      <c r="B135" s="17"/>
      <c r="C135" s="17"/>
      <c r="D135" s="17"/>
      <c r="E135" s="17"/>
      <c r="F135" s="17"/>
    </row>
    <row r="136" spans="1:6" hidden="1">
      <c r="A136" s="26"/>
      <c r="B136" s="17"/>
      <c r="C136" s="17"/>
      <c r="D136" s="17"/>
      <c r="E136" s="17"/>
      <c r="F136" s="17"/>
    </row>
    <row r="137" spans="1:6" hidden="1">
      <c r="A137" s="26"/>
      <c r="B137" s="17"/>
      <c r="C137" s="17"/>
      <c r="D137" s="17"/>
      <c r="E137" s="17"/>
      <c r="F137" s="17"/>
    </row>
    <row r="138" spans="1:6" hidden="1">
      <c r="A138" s="26"/>
      <c r="B138" s="17"/>
      <c r="C138" s="17"/>
      <c r="D138" s="17"/>
      <c r="E138" s="17"/>
      <c r="F138" s="17"/>
    </row>
    <row r="139" spans="1:6" hidden="1">
      <c r="A139" s="26"/>
      <c r="B139" s="17"/>
      <c r="C139" s="17"/>
      <c r="D139" s="17"/>
      <c r="E139" s="17"/>
      <c r="F139" s="17"/>
    </row>
    <row r="140" spans="1:6"/>
    <row r="141" spans="1:6"/>
    <row r="142" spans="1:6"/>
    <row r="143" spans="1:6"/>
    <row r="144" spans="1:6"/>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sheetData>
  <sheetProtection sheet="1" formatCells="0" formatRows="0" insertColumns="0" insertRows="0" deleteRows="0"/>
  <mergeCells count="15">
    <mergeCell ref="B7:E7"/>
    <mergeCell ref="B5:E5"/>
    <mergeCell ref="D114:E114"/>
    <mergeCell ref="A1:E1"/>
    <mergeCell ref="A22:E22"/>
    <mergeCell ref="A103:E103"/>
    <mergeCell ref="B2:E2"/>
    <mergeCell ref="B3:E3"/>
    <mergeCell ref="B4:E4"/>
    <mergeCell ref="A8:E8"/>
    <mergeCell ref="A9:E9"/>
    <mergeCell ref="B6:E6"/>
    <mergeCell ref="D20:E20"/>
    <mergeCell ref="D101:E101"/>
    <mergeCell ref="A10:E10"/>
  </mergeCells>
  <phoneticPr fontId="37" type="noConversion"/>
  <dataValidations xWindow="1646" yWindow="548"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4 A12 A19 A105 A113 A10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4 A23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8 A107:A112 A25:A9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646" yWindow="548"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B12:B19 B105 B107:B113 B24:B100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9"/>
  <sheetViews>
    <sheetView topLeftCell="A9" zoomScaleNormal="100" workbookViewId="0">
      <selection activeCell="C18" sqref="C18"/>
    </sheetView>
  </sheetViews>
  <sheetFormatPr defaultColWidth="0" defaultRowHeight="12.75" zeroHeight="1"/>
  <cols>
    <col min="1" max="1" width="35.5703125" customWidth="1"/>
    <col min="2" max="2" width="14.42578125" customWidth="1"/>
    <col min="3" max="3" width="71.42578125" customWidth="1"/>
    <col min="4" max="4" width="50" customWidth="1"/>
    <col min="5" max="5" width="21.42578125" customWidth="1"/>
    <col min="6" max="6" width="39.42578125" customWidth="1"/>
    <col min="7" max="10" width="9.140625" hidden="1" customWidth="1"/>
    <col min="11" max="13" width="0" hidden="1" customWidth="1"/>
  </cols>
  <sheetData>
    <row r="1" spans="1:6" ht="26.25" customHeight="1">
      <c r="A1" s="151" t="s">
        <v>113</v>
      </c>
      <c r="B1" s="151"/>
      <c r="C1" s="151"/>
      <c r="D1" s="151"/>
      <c r="E1" s="151"/>
    </row>
    <row r="2" spans="1:6" ht="21" customHeight="1">
      <c r="A2" s="3" t="s">
        <v>52</v>
      </c>
      <c r="B2" s="154" t="str">
        <f>'Summary and sign-off'!B2:F2</f>
        <v>Climate Change Commission</v>
      </c>
      <c r="C2" s="154"/>
      <c r="D2" s="154"/>
      <c r="E2" s="154"/>
    </row>
    <row r="3" spans="1:6" ht="21" customHeight="1">
      <c r="A3" s="3" t="s">
        <v>114</v>
      </c>
      <c r="B3" s="154" t="str">
        <f>'Summary and sign-off'!B3:F3</f>
        <v>Joanna Hendy</v>
      </c>
      <c r="C3" s="154"/>
      <c r="D3" s="154"/>
      <c r="E3" s="154"/>
    </row>
    <row r="4" spans="1:6" ht="21" customHeight="1">
      <c r="A4" s="3" t="s">
        <v>115</v>
      </c>
      <c r="B4" s="154">
        <f>'Summary and sign-off'!B4:F4</f>
        <v>44743</v>
      </c>
      <c r="C4" s="154"/>
      <c r="D4" s="154"/>
      <c r="E4" s="154"/>
    </row>
    <row r="5" spans="1:6" ht="21" customHeight="1">
      <c r="A5" s="3" t="s">
        <v>116</v>
      </c>
      <c r="B5" s="154">
        <f>'Summary and sign-off'!B5:F5</f>
        <v>45107</v>
      </c>
      <c r="C5" s="154"/>
      <c r="D5" s="154"/>
      <c r="E5" s="154"/>
    </row>
    <row r="6" spans="1:6" ht="21" customHeight="1">
      <c r="A6" s="3" t="s">
        <v>117</v>
      </c>
      <c r="B6" s="149" t="s">
        <v>84</v>
      </c>
      <c r="C6" s="149"/>
      <c r="D6" s="149"/>
      <c r="E6" s="149"/>
    </row>
    <row r="7" spans="1:6" ht="21" customHeight="1">
      <c r="A7" s="3" t="s">
        <v>58</v>
      </c>
      <c r="B7" s="149" t="s">
        <v>86</v>
      </c>
      <c r="C7" s="149"/>
      <c r="D7" s="149"/>
      <c r="E7" s="149"/>
    </row>
    <row r="8" spans="1:6" ht="35.25" customHeight="1">
      <c r="A8" s="164" t="s">
        <v>214</v>
      </c>
      <c r="B8" s="164"/>
      <c r="C8" s="165"/>
      <c r="D8" s="165"/>
      <c r="E8" s="165"/>
      <c r="F8" s="27"/>
    </row>
    <row r="9" spans="1:6" ht="35.25" customHeight="1">
      <c r="A9" s="162" t="s">
        <v>215</v>
      </c>
      <c r="B9" s="163"/>
      <c r="C9" s="163"/>
      <c r="D9" s="163"/>
      <c r="E9" s="163"/>
      <c r="F9" s="27"/>
    </row>
    <row r="10" spans="1:6" ht="27" customHeight="1">
      <c r="A10" s="24" t="s">
        <v>216</v>
      </c>
      <c r="B10" s="24" t="s">
        <v>65</v>
      </c>
      <c r="C10" s="24" t="s">
        <v>217</v>
      </c>
      <c r="D10" s="24" t="s">
        <v>218</v>
      </c>
      <c r="E10" s="24" t="s">
        <v>125</v>
      </c>
      <c r="F10" s="20"/>
    </row>
    <row r="11" spans="1:6" s="2" customFormat="1" hidden="1">
      <c r="A11" s="100"/>
      <c r="B11" s="97"/>
      <c r="C11" s="101"/>
      <c r="D11" s="101"/>
      <c r="E11" s="102"/>
    </row>
    <row r="12" spans="1:6" s="2" customFormat="1">
      <c r="A12" s="132">
        <v>44825</v>
      </c>
      <c r="B12" s="121">
        <v>9.1</v>
      </c>
      <c r="C12" s="138" t="s">
        <v>219</v>
      </c>
      <c r="D12" s="125" t="s">
        <v>220</v>
      </c>
      <c r="E12" s="126" t="s">
        <v>139</v>
      </c>
    </row>
    <row r="13" spans="1:6" s="2" customFormat="1">
      <c r="A13" s="132">
        <v>44825</v>
      </c>
      <c r="B13" s="121">
        <v>4.8</v>
      </c>
      <c r="C13" s="125" t="s">
        <v>221</v>
      </c>
      <c r="D13" s="125" t="s">
        <v>222</v>
      </c>
      <c r="E13" s="126" t="s">
        <v>139</v>
      </c>
    </row>
    <row r="14" spans="1:6" s="2" customFormat="1">
      <c r="A14" s="132">
        <v>44825</v>
      </c>
      <c r="B14" s="129">
        <v>85.8</v>
      </c>
      <c r="C14" s="137" t="s">
        <v>223</v>
      </c>
      <c r="D14" s="137" t="s">
        <v>224</v>
      </c>
      <c r="E14" s="123" t="s">
        <v>139</v>
      </c>
      <c r="F14" s="1"/>
    </row>
    <row r="15" spans="1:6" s="2" customFormat="1" ht="25.5">
      <c r="A15" s="132">
        <v>44874</v>
      </c>
      <c r="B15" s="129">
        <v>73</v>
      </c>
      <c r="C15" s="122" t="s">
        <v>225</v>
      </c>
      <c r="D15" s="122" t="s">
        <v>226</v>
      </c>
      <c r="E15" s="123" t="s">
        <v>161</v>
      </c>
      <c r="F15" s="1"/>
    </row>
    <row r="16" spans="1:6" s="144" customFormat="1">
      <c r="A16" s="132"/>
      <c r="B16" s="121"/>
      <c r="C16" s="125"/>
      <c r="D16" s="125"/>
      <c r="E16" s="126"/>
      <c r="F16" s="145"/>
    </row>
    <row r="17" spans="1:6" s="144" customFormat="1">
      <c r="A17" s="120"/>
      <c r="B17" s="121"/>
      <c r="C17" s="146"/>
      <c r="D17" s="125"/>
      <c r="E17" s="126"/>
      <c r="F17" s="145"/>
    </row>
    <row r="18" spans="1:6" s="2" customFormat="1">
      <c r="A18" s="120"/>
      <c r="B18" s="121"/>
      <c r="C18" s="125"/>
      <c r="D18" s="125"/>
      <c r="E18" s="126"/>
    </row>
    <row r="19" spans="1:6" s="2" customFormat="1">
      <c r="A19" s="120"/>
      <c r="B19" s="121"/>
      <c r="C19" s="125"/>
      <c r="D19" s="125"/>
      <c r="E19" s="126"/>
    </row>
    <row r="20" spans="1:6" s="2" customFormat="1">
      <c r="A20" s="120"/>
      <c r="B20" s="121"/>
      <c r="C20" s="125"/>
      <c r="D20" s="125"/>
      <c r="E20" s="126"/>
    </row>
    <row r="21" spans="1:6" s="2" customFormat="1">
      <c r="A21" s="120"/>
      <c r="B21" s="121"/>
      <c r="C21" s="125"/>
      <c r="D21" s="125"/>
      <c r="E21" s="126"/>
    </row>
    <row r="22" spans="1:6" s="2" customFormat="1">
      <c r="A22" s="120"/>
      <c r="B22" s="121"/>
      <c r="C22" s="125"/>
      <c r="D22" s="125"/>
      <c r="E22" s="126"/>
    </row>
    <row r="23" spans="1:6" s="2" customFormat="1">
      <c r="A23" s="120"/>
      <c r="B23" s="121"/>
      <c r="C23" s="125"/>
      <c r="D23" s="125"/>
      <c r="E23" s="126"/>
    </row>
    <row r="24" spans="1:6" s="2" customFormat="1">
      <c r="A24" s="124"/>
      <c r="B24" s="121"/>
      <c r="C24" s="125"/>
      <c r="D24" s="125"/>
      <c r="E24" s="126"/>
    </row>
    <row r="25" spans="1:6" s="2" customFormat="1">
      <c r="A25" s="124"/>
      <c r="B25" s="121"/>
      <c r="C25" s="125"/>
      <c r="D25" s="125"/>
      <c r="E25" s="126"/>
    </row>
    <row r="26" spans="1:6" s="2" customFormat="1" ht="11.25" hidden="1" customHeight="1">
      <c r="A26" s="100"/>
      <c r="B26" s="97"/>
      <c r="C26" s="101"/>
      <c r="D26" s="101"/>
      <c r="E26" s="102"/>
    </row>
    <row r="27" spans="1:6" ht="34.5" customHeight="1">
      <c r="A27" s="54" t="s">
        <v>227</v>
      </c>
      <c r="B27" s="63">
        <f>SUM(B11:B26)</f>
        <v>172.7</v>
      </c>
      <c r="C27" s="71" t="str">
        <f>IF(SUBTOTAL(3,B11:B26)=SUBTOTAL(103,B11:B26),'Summary and sign-off'!$A$48,'Summary and sign-off'!$A$49)</f>
        <v>Check - there are no hidden rows with data</v>
      </c>
      <c r="D27" s="155" t="str">
        <f>IF('Summary and sign-off'!F58='Summary and sign-off'!F54,'Summary and sign-off'!A51,'Summary and sign-off'!A50)</f>
        <v>Check - each entry provides sufficient information</v>
      </c>
      <c r="E27" s="155"/>
      <c r="F27" s="2"/>
    </row>
    <row r="28" spans="1:6">
      <c r="A28" s="18"/>
      <c r="B28" s="17"/>
      <c r="C28" s="17"/>
      <c r="D28" s="17"/>
      <c r="E28" s="17"/>
    </row>
    <row r="29" spans="1:6">
      <c r="A29" s="18" t="s">
        <v>76</v>
      </c>
      <c r="B29" s="19"/>
      <c r="C29" s="17"/>
      <c r="D29" s="17"/>
      <c r="E29" s="17"/>
    </row>
    <row r="30" spans="1:6" ht="12.75" customHeight="1">
      <c r="A30" s="20" t="s">
        <v>228</v>
      </c>
      <c r="B30" s="20"/>
      <c r="C30" s="20"/>
      <c r="D30" s="20"/>
      <c r="E30" s="20"/>
    </row>
    <row r="31" spans="1:6">
      <c r="A31" s="20" t="s">
        <v>229</v>
      </c>
      <c r="B31" s="20"/>
      <c r="C31" s="28"/>
      <c r="D31" s="28"/>
      <c r="E31" s="28"/>
    </row>
    <row r="32" spans="1:6">
      <c r="A32" s="20" t="s">
        <v>82</v>
      </c>
      <c r="B32" s="19"/>
      <c r="C32" s="17"/>
      <c r="D32" s="17"/>
      <c r="E32" s="17"/>
      <c r="F32" s="17"/>
    </row>
    <row r="33" spans="1:5">
      <c r="A33" s="20" t="s">
        <v>230</v>
      </c>
      <c r="B33" s="20"/>
      <c r="C33" s="28"/>
      <c r="D33" s="28"/>
      <c r="E33" s="28"/>
    </row>
    <row r="34" spans="1:5" ht="12.75" customHeight="1">
      <c r="A34" s="20" t="s">
        <v>231</v>
      </c>
      <c r="B34" s="20"/>
      <c r="C34" s="22"/>
      <c r="D34" s="22"/>
      <c r="E34" s="22"/>
    </row>
    <row r="35" spans="1:5">
      <c r="A35" s="17"/>
      <c r="B35" s="17"/>
      <c r="C35" s="17"/>
      <c r="D35" s="17"/>
      <c r="E35" s="17"/>
    </row>
    <row r="36" spans="1:5"/>
    <row r="37" spans="1:5"/>
    <row r="38" spans="1:5"/>
    <row r="39" spans="1:5"/>
  </sheetData>
  <sheetProtection sheet="1" formatCells="0" insertRows="0" deleteRows="0"/>
  <mergeCells count="10">
    <mergeCell ref="D27:E27"/>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1: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A25"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9"/>
  <sheetViews>
    <sheetView zoomScaleNormal="100" workbookViewId="0">
      <selection sqref="A1:E1"/>
    </sheetView>
  </sheetViews>
  <sheetFormatPr defaultColWidth="0" defaultRowHeight="12.75" zeroHeight="1"/>
  <cols>
    <col min="1" max="1" width="35.5703125" customWidth="1"/>
    <col min="2" max="2" width="14.425781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51" t="s">
        <v>113</v>
      </c>
      <c r="B1" s="151"/>
      <c r="C1" s="151"/>
      <c r="D1" s="151"/>
      <c r="E1" s="151"/>
    </row>
    <row r="2" spans="1:6" ht="21" customHeight="1">
      <c r="A2" s="3" t="s">
        <v>52</v>
      </c>
      <c r="B2" s="154" t="str">
        <f>'Summary and sign-off'!B2:F2</f>
        <v>Climate Change Commission</v>
      </c>
      <c r="C2" s="154"/>
      <c r="D2" s="154"/>
      <c r="E2" s="154"/>
    </row>
    <row r="3" spans="1:6" ht="21" customHeight="1">
      <c r="A3" s="3" t="s">
        <v>114</v>
      </c>
      <c r="B3" s="154" t="str">
        <f>'Summary and sign-off'!B3:F3</f>
        <v>Joanna Hendy</v>
      </c>
      <c r="C3" s="154"/>
      <c r="D3" s="154"/>
      <c r="E3" s="154"/>
    </row>
    <row r="4" spans="1:6" ht="21" customHeight="1">
      <c r="A4" s="3" t="s">
        <v>115</v>
      </c>
      <c r="B4" s="154">
        <f>'Summary and sign-off'!B4:F4</f>
        <v>44743</v>
      </c>
      <c r="C4" s="154"/>
      <c r="D4" s="154"/>
      <c r="E4" s="154"/>
    </row>
    <row r="5" spans="1:6" ht="21" customHeight="1">
      <c r="A5" s="3" t="s">
        <v>116</v>
      </c>
      <c r="B5" s="154">
        <f>'Summary and sign-off'!B5:F5</f>
        <v>45107</v>
      </c>
      <c r="C5" s="154"/>
      <c r="D5" s="154"/>
      <c r="E5" s="154"/>
    </row>
    <row r="6" spans="1:6" ht="21" customHeight="1">
      <c r="A6" s="3" t="s">
        <v>117</v>
      </c>
      <c r="B6" s="149" t="s">
        <v>83</v>
      </c>
      <c r="C6" s="149"/>
      <c r="D6" s="149"/>
      <c r="E6" s="149"/>
      <c r="F6" s="23"/>
    </row>
    <row r="7" spans="1:6" ht="21" customHeight="1">
      <c r="A7" s="3" t="s">
        <v>58</v>
      </c>
      <c r="B7" s="149" t="s">
        <v>86</v>
      </c>
      <c r="C7" s="149"/>
      <c r="D7" s="149"/>
      <c r="E7" s="149"/>
      <c r="F7" s="23"/>
    </row>
    <row r="8" spans="1:6" ht="35.25" customHeight="1">
      <c r="A8" s="158" t="s">
        <v>232</v>
      </c>
      <c r="B8" s="158"/>
      <c r="C8" s="165"/>
      <c r="D8" s="165"/>
      <c r="E8" s="165"/>
    </row>
    <row r="9" spans="1:6" ht="35.25" customHeight="1">
      <c r="A9" s="166" t="s">
        <v>233</v>
      </c>
      <c r="B9" s="167"/>
      <c r="C9" s="167"/>
      <c r="D9" s="167"/>
      <c r="E9" s="167"/>
    </row>
    <row r="10" spans="1:6" ht="27" customHeight="1">
      <c r="A10" s="24" t="s">
        <v>121</v>
      </c>
      <c r="B10" s="24" t="s">
        <v>65</v>
      </c>
      <c r="C10" s="24" t="s">
        <v>234</v>
      </c>
      <c r="D10" s="24" t="s">
        <v>235</v>
      </c>
      <c r="E10" s="24" t="s">
        <v>125</v>
      </c>
      <c r="F10" s="20"/>
    </row>
    <row r="11" spans="1:6" s="2" customFormat="1" hidden="1">
      <c r="A11" s="100"/>
      <c r="B11" s="97"/>
      <c r="C11" s="101"/>
      <c r="D11" s="101"/>
      <c r="E11" s="102"/>
    </row>
    <row r="12" spans="1:6" s="2" customFormat="1">
      <c r="A12" s="120" t="s">
        <v>236</v>
      </c>
      <c r="B12" s="129">
        <v>264</v>
      </c>
      <c r="C12" s="125" t="s">
        <v>237</v>
      </c>
      <c r="D12" s="125" t="s">
        <v>238</v>
      </c>
      <c r="E12" s="126"/>
    </row>
    <row r="13" spans="1:6" s="2" customFormat="1">
      <c r="A13" s="120" t="s">
        <v>236</v>
      </c>
      <c r="B13" s="129">
        <v>264</v>
      </c>
      <c r="C13" s="125" t="s">
        <v>237</v>
      </c>
      <c r="D13" s="125" t="s">
        <v>239</v>
      </c>
      <c r="E13" s="126"/>
    </row>
    <row r="14" spans="1:6" s="2" customFormat="1">
      <c r="A14" s="135">
        <v>44802</v>
      </c>
      <c r="B14" s="129">
        <v>545</v>
      </c>
      <c r="C14" s="125" t="s">
        <v>240</v>
      </c>
      <c r="D14" s="125" t="s">
        <v>241</v>
      </c>
      <c r="E14" s="126" t="s">
        <v>140</v>
      </c>
    </row>
    <row r="15" spans="1:6" s="2" customFormat="1">
      <c r="A15" s="133">
        <v>44810</v>
      </c>
      <c r="B15" s="129">
        <f>975</f>
        <v>975</v>
      </c>
      <c r="C15" s="125" t="s">
        <v>242</v>
      </c>
      <c r="D15" s="125" t="s">
        <v>241</v>
      </c>
      <c r="E15" s="126" t="s">
        <v>139</v>
      </c>
    </row>
    <row r="16" spans="1:6" s="2" customFormat="1">
      <c r="A16" s="132">
        <v>44972</v>
      </c>
      <c r="B16" s="121">
        <v>185</v>
      </c>
      <c r="C16" s="122" t="s">
        <v>243</v>
      </c>
      <c r="D16" s="125" t="s">
        <v>241</v>
      </c>
      <c r="E16" s="126" t="s">
        <v>181</v>
      </c>
    </row>
    <row r="17" spans="1:6" s="2" customFormat="1">
      <c r="A17" s="132"/>
      <c r="B17" s="121"/>
      <c r="C17" s="125"/>
      <c r="D17" s="125"/>
      <c r="E17" s="126"/>
    </row>
    <row r="18" spans="1:6" s="2" customFormat="1">
      <c r="A18" s="132"/>
      <c r="B18" s="121"/>
      <c r="C18" s="125"/>
      <c r="D18" s="125"/>
      <c r="E18" s="126"/>
    </row>
    <row r="19" spans="1:6" s="2" customFormat="1">
      <c r="A19" s="132"/>
      <c r="B19" s="121"/>
      <c r="C19" s="125"/>
      <c r="D19" s="125"/>
      <c r="E19" s="126"/>
    </row>
    <row r="20" spans="1:6" s="2" customFormat="1">
      <c r="A20" s="132"/>
      <c r="B20" s="121"/>
      <c r="C20" s="125"/>
      <c r="D20" s="125"/>
      <c r="E20" s="126"/>
    </row>
    <row r="21" spans="1:6" s="2" customFormat="1">
      <c r="A21" s="132"/>
      <c r="B21" s="121"/>
      <c r="C21" s="125"/>
      <c r="D21" s="125"/>
      <c r="E21" s="126"/>
    </row>
    <row r="22" spans="1:6" s="2" customFormat="1">
      <c r="A22" s="132"/>
      <c r="B22" s="121"/>
      <c r="C22" s="125"/>
      <c r="D22" s="125"/>
      <c r="E22" s="126"/>
    </row>
    <row r="23" spans="1:6" s="2" customFormat="1">
      <c r="A23" s="132"/>
      <c r="B23" s="121"/>
      <c r="C23" s="125"/>
      <c r="D23" s="125"/>
      <c r="E23" s="126"/>
    </row>
    <row r="24" spans="1:6" s="2" customFormat="1">
      <c r="A24" s="134"/>
      <c r="B24" s="121"/>
      <c r="C24" s="125"/>
      <c r="D24" s="125"/>
      <c r="E24" s="126"/>
    </row>
    <row r="25" spans="1:6" s="2" customFormat="1">
      <c r="A25" s="134"/>
      <c r="B25" s="121"/>
      <c r="C25" s="125"/>
      <c r="D25" s="125"/>
      <c r="E25" s="126"/>
    </row>
    <row r="26" spans="1:6" s="2" customFormat="1" hidden="1">
      <c r="A26" s="100"/>
      <c r="B26" s="97"/>
      <c r="C26" s="101"/>
      <c r="D26" s="101"/>
      <c r="E26" s="102"/>
    </row>
    <row r="27" spans="1:6" ht="34.5" customHeight="1">
      <c r="A27" s="54" t="s">
        <v>244</v>
      </c>
      <c r="B27" s="63">
        <f>SUM(B11:B26)</f>
        <v>2233</v>
      </c>
      <c r="C27" s="71" t="str">
        <f>IF(SUBTOTAL(3,B11:B26)=SUBTOTAL(103,B11:B26),'Summary and sign-off'!$A$48,'Summary and sign-off'!$A$49)</f>
        <v>Check - there are no hidden rows with data</v>
      </c>
      <c r="D27" s="155" t="str">
        <f>IF('Summary and sign-off'!F59='Summary and sign-off'!F54,'Summary and sign-off'!A51,'Summary and sign-off'!A50)</f>
        <v>Check - each entry provides sufficient information</v>
      </c>
      <c r="E27" s="155"/>
    </row>
    <row r="28" spans="1:6" ht="14.1" customHeight="1">
      <c r="B28" s="17"/>
      <c r="C28" s="17"/>
      <c r="D28" s="17"/>
      <c r="E28" s="17"/>
    </row>
    <row r="29" spans="1:6">
      <c r="A29" s="18" t="s">
        <v>245</v>
      </c>
      <c r="B29" s="17"/>
      <c r="C29" s="17"/>
      <c r="D29" s="17"/>
      <c r="E29" s="17"/>
    </row>
    <row r="30" spans="1:6" ht="12.6" customHeight="1">
      <c r="A30" s="20" t="s">
        <v>208</v>
      </c>
      <c r="B30" s="17"/>
      <c r="C30" s="17"/>
      <c r="D30" s="17"/>
      <c r="E30" s="17"/>
    </row>
    <row r="31" spans="1:6">
      <c r="A31" s="20" t="s">
        <v>82</v>
      </c>
      <c r="B31" s="19"/>
      <c r="C31" s="17"/>
      <c r="D31" s="17"/>
      <c r="E31" s="17"/>
      <c r="F31" s="17"/>
    </row>
    <row r="32" spans="1:6">
      <c r="A32" s="20" t="s">
        <v>230</v>
      </c>
      <c r="C32" s="17"/>
      <c r="D32" s="17"/>
      <c r="E32" s="17"/>
      <c r="F32" s="17"/>
    </row>
    <row r="33" spans="1:6" ht="12.75" customHeight="1">
      <c r="A33" s="20" t="s">
        <v>231</v>
      </c>
      <c r="B33" s="25"/>
      <c r="C33" s="22"/>
      <c r="D33" s="22"/>
      <c r="E33" s="22"/>
      <c r="F33" s="22"/>
    </row>
    <row r="34" spans="1:6">
      <c r="B34" s="26"/>
      <c r="C34" s="17"/>
      <c r="D34" s="17"/>
      <c r="E34" s="17"/>
    </row>
    <row r="35" spans="1:6" hidden="1">
      <c r="A35" s="17"/>
      <c r="B35" s="17"/>
      <c r="C35" s="17"/>
      <c r="D35" s="17"/>
    </row>
    <row r="36" spans="1:6" ht="12.75" hidden="1" customHeight="1"/>
    <row r="37" spans="1:6" hidden="1">
      <c r="A37" s="17"/>
      <c r="B37" s="17"/>
      <c r="C37" s="17"/>
      <c r="D37" s="17"/>
      <c r="E37" s="17"/>
    </row>
    <row r="38" spans="1:6" hidden="1">
      <c r="A38" s="17"/>
      <c r="B38" s="17"/>
      <c r="C38" s="17"/>
      <c r="D38" s="17"/>
      <c r="E38" s="17"/>
    </row>
    <row r="39" spans="1:6" hidden="1">
      <c r="A39" s="17"/>
      <c r="B39" s="17"/>
      <c r="C39" s="17"/>
      <c r="D39" s="17"/>
      <c r="E39" s="17"/>
    </row>
    <row r="40" spans="1:6" hidden="1">
      <c r="A40" s="17"/>
      <c r="B40" s="17"/>
      <c r="C40" s="17"/>
      <c r="D40" s="17"/>
      <c r="E40" s="17"/>
    </row>
    <row r="41" spans="1:6" hidden="1">
      <c r="A41" s="17"/>
      <c r="B41" s="17"/>
      <c r="C41" s="17"/>
      <c r="D41" s="17"/>
      <c r="E41" s="17"/>
    </row>
    <row r="42" spans="1:6"/>
    <row r="43" spans="1:6"/>
    <row r="44" spans="1:6"/>
    <row r="45" spans="1:6"/>
    <row r="46" spans="1:6"/>
    <row r="47" spans="1:6"/>
    <row r="48" spans="1:6"/>
    <row r="49"/>
    <row r="50"/>
    <row r="51"/>
    <row r="52"/>
    <row r="53"/>
    <row r="54"/>
    <row r="55"/>
    <row r="56"/>
    <row r="57"/>
    <row r="58"/>
    <row r="59"/>
  </sheetData>
  <sheetProtection sheet="1" formatCells="0" insertRows="0" deleteRows="0"/>
  <mergeCells count="10">
    <mergeCell ref="D27:E27"/>
    <mergeCell ref="B6:E6"/>
    <mergeCell ref="B5:E5"/>
    <mergeCell ref="B7:E7"/>
    <mergeCell ref="A1:E1"/>
    <mergeCell ref="B2:E2"/>
    <mergeCell ref="B3:E3"/>
    <mergeCell ref="B4:E4"/>
    <mergeCell ref="A9:E9"/>
    <mergeCell ref="A8:E8"/>
  </mergeCells>
  <dataValidations xWindow="1712" yWindow="617"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5"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1712" yWindow="617"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53"/>
  <sheetViews>
    <sheetView zoomScaleNormal="100" workbookViewId="0">
      <selection activeCell="F15" sqref="F15"/>
    </sheetView>
  </sheetViews>
  <sheetFormatPr defaultColWidth="0" defaultRowHeight="12.75" zeroHeight="1"/>
  <cols>
    <col min="1" max="1" width="35.5703125" customWidth="1"/>
    <col min="2" max="2" width="46.85546875" customWidth="1"/>
    <col min="3" max="3" width="22.140625" customWidth="1"/>
    <col min="4" max="4" width="25.42578125" customWidth="1"/>
    <col min="5" max="6" width="35.5703125" customWidth="1"/>
    <col min="7" max="7" width="38" customWidth="1"/>
    <col min="8" max="10" width="9.140625" hidden="1" customWidth="1"/>
    <col min="11" max="15" width="0" hidden="1" customWidth="1"/>
  </cols>
  <sheetData>
    <row r="1" spans="1:6" ht="26.25" customHeight="1">
      <c r="A1" s="151" t="s">
        <v>246</v>
      </c>
      <c r="B1" s="151"/>
      <c r="C1" s="151"/>
      <c r="D1" s="151"/>
      <c r="E1" s="151"/>
      <c r="F1" s="151"/>
    </row>
    <row r="2" spans="1:6" ht="21" customHeight="1">
      <c r="A2" s="3" t="s">
        <v>52</v>
      </c>
      <c r="B2" s="154" t="str">
        <f>'Summary and sign-off'!B2:F2</f>
        <v>Climate Change Commission</v>
      </c>
      <c r="C2" s="154"/>
      <c r="D2" s="154"/>
      <c r="E2" s="154"/>
      <c r="F2" s="154"/>
    </row>
    <row r="3" spans="1:6" ht="21" customHeight="1">
      <c r="A3" s="3" t="s">
        <v>114</v>
      </c>
      <c r="B3" s="154" t="str">
        <f>'Summary and sign-off'!B3:F3</f>
        <v>Joanna Hendy</v>
      </c>
      <c r="C3" s="154"/>
      <c r="D3" s="154"/>
      <c r="E3" s="154"/>
      <c r="F3" s="154"/>
    </row>
    <row r="4" spans="1:6" ht="21" customHeight="1">
      <c r="A4" s="3" t="s">
        <v>115</v>
      </c>
      <c r="B4" s="154">
        <f>'Summary and sign-off'!B4:F4</f>
        <v>44743</v>
      </c>
      <c r="C4" s="154"/>
      <c r="D4" s="154"/>
      <c r="E4" s="154"/>
      <c r="F4" s="154"/>
    </row>
    <row r="5" spans="1:6" ht="21" customHeight="1">
      <c r="A5" s="3" t="s">
        <v>116</v>
      </c>
      <c r="B5" s="154">
        <f>'Summary and sign-off'!B5:F5</f>
        <v>45107</v>
      </c>
      <c r="C5" s="154"/>
      <c r="D5" s="154"/>
      <c r="E5" s="154"/>
      <c r="F5" s="154"/>
    </row>
    <row r="6" spans="1:6" ht="21" customHeight="1">
      <c r="A6" s="3" t="s">
        <v>247</v>
      </c>
      <c r="B6" s="149" t="s">
        <v>83</v>
      </c>
      <c r="C6" s="149"/>
      <c r="D6" s="149"/>
      <c r="E6" s="149"/>
      <c r="F6" s="149"/>
    </row>
    <row r="7" spans="1:6" ht="21" customHeight="1">
      <c r="A7" s="3" t="s">
        <v>58</v>
      </c>
      <c r="B7" s="149" t="s">
        <v>86</v>
      </c>
      <c r="C7" s="149"/>
      <c r="D7" s="149"/>
      <c r="E7" s="149"/>
      <c r="F7" s="149"/>
    </row>
    <row r="8" spans="1:6" ht="36" customHeight="1">
      <c r="A8" s="158" t="s">
        <v>248</v>
      </c>
      <c r="B8" s="158"/>
      <c r="C8" s="158"/>
      <c r="D8" s="158"/>
      <c r="E8" s="158"/>
      <c r="F8" s="158"/>
    </row>
    <row r="9" spans="1:6" ht="36" customHeight="1">
      <c r="A9" s="166" t="s">
        <v>249</v>
      </c>
      <c r="B9" s="167"/>
      <c r="C9" s="167"/>
      <c r="D9" s="167"/>
      <c r="E9" s="167"/>
      <c r="F9" s="167"/>
    </row>
    <row r="10" spans="1:6" ht="39" customHeight="1">
      <c r="A10" s="24" t="s">
        <v>121</v>
      </c>
      <c r="B10" s="114" t="s">
        <v>250</v>
      </c>
      <c r="C10" s="114" t="s">
        <v>251</v>
      </c>
      <c r="D10" s="114" t="s">
        <v>252</v>
      </c>
      <c r="E10" s="114" t="s">
        <v>253</v>
      </c>
      <c r="F10" s="114" t="s">
        <v>254</v>
      </c>
    </row>
    <row r="11" spans="1:6" s="2" customFormat="1" hidden="1">
      <c r="A11" s="96"/>
      <c r="B11" s="101"/>
      <c r="C11" s="103"/>
      <c r="D11" s="101"/>
      <c r="E11" s="104"/>
      <c r="F11" s="102"/>
    </row>
    <row r="12" spans="1:6" s="2" customFormat="1" ht="63.75">
      <c r="A12" s="132">
        <v>44823</v>
      </c>
      <c r="B12" s="127" t="s">
        <v>255</v>
      </c>
      <c r="C12" s="128" t="s">
        <v>100</v>
      </c>
      <c r="D12" s="142" t="s">
        <v>256</v>
      </c>
      <c r="E12" s="139" t="s">
        <v>95</v>
      </c>
      <c r="F12" s="130"/>
    </row>
    <row r="13" spans="1:6" s="2" customFormat="1">
      <c r="A13" s="132">
        <v>44824</v>
      </c>
      <c r="B13" s="127" t="s">
        <v>257</v>
      </c>
      <c r="C13" s="128" t="s">
        <v>100</v>
      </c>
      <c r="D13" s="143" t="s">
        <v>258</v>
      </c>
      <c r="E13" s="139" t="s">
        <v>95</v>
      </c>
      <c r="F13" s="130"/>
    </row>
    <row r="14" spans="1:6" s="2" customFormat="1" ht="38.25">
      <c r="A14" s="132">
        <v>44872</v>
      </c>
      <c r="B14" s="127" t="s">
        <v>259</v>
      </c>
      <c r="C14" s="128" t="s">
        <v>100</v>
      </c>
      <c r="D14" s="127" t="s">
        <v>260</v>
      </c>
      <c r="E14" s="139" t="s">
        <v>95</v>
      </c>
      <c r="F14" s="127" t="s">
        <v>261</v>
      </c>
    </row>
    <row r="15" spans="1:6" s="2" customFormat="1" ht="25.5">
      <c r="A15" s="132">
        <v>44889</v>
      </c>
      <c r="B15" s="127" t="s">
        <v>262</v>
      </c>
      <c r="C15" s="128" t="s">
        <v>101</v>
      </c>
      <c r="D15" s="127" t="s">
        <v>263</v>
      </c>
      <c r="E15" s="139" t="s">
        <v>95</v>
      </c>
      <c r="F15" s="130" t="s">
        <v>264</v>
      </c>
    </row>
    <row r="16" spans="1:6" s="2" customFormat="1" ht="25.5">
      <c r="A16" s="132">
        <v>44903</v>
      </c>
      <c r="B16" s="127" t="s">
        <v>265</v>
      </c>
      <c r="C16" s="128" t="s">
        <v>101</v>
      </c>
      <c r="D16" s="127" t="s">
        <v>263</v>
      </c>
      <c r="E16" s="139" t="s">
        <v>95</v>
      </c>
      <c r="F16" s="130"/>
    </row>
    <row r="17" spans="1:7" s="2" customFormat="1">
      <c r="A17" s="132">
        <v>44972</v>
      </c>
      <c r="B17" s="127" t="s">
        <v>266</v>
      </c>
      <c r="C17" s="128" t="s">
        <v>101</v>
      </c>
      <c r="D17" s="127" t="s">
        <v>267</v>
      </c>
      <c r="E17" s="139" t="s">
        <v>95</v>
      </c>
      <c r="F17" s="130"/>
    </row>
    <row r="18" spans="1:7" s="2" customFormat="1">
      <c r="A18" s="132"/>
      <c r="B18" s="127"/>
      <c r="C18" s="128"/>
      <c r="D18" s="127"/>
      <c r="E18" s="139"/>
      <c r="F18" s="130"/>
    </row>
    <row r="19" spans="1:7" s="2" customFormat="1">
      <c r="A19" s="132"/>
      <c r="B19" s="127"/>
      <c r="C19" s="128"/>
      <c r="D19" s="127"/>
      <c r="E19" s="139"/>
      <c r="F19" s="130"/>
    </row>
    <row r="20" spans="1:7" s="2" customFormat="1">
      <c r="A20" s="132"/>
      <c r="B20" s="127"/>
      <c r="C20" s="128"/>
      <c r="D20" s="127"/>
      <c r="E20" s="139"/>
      <c r="F20" s="130"/>
    </row>
    <row r="21" spans="1:7" s="2" customFormat="1">
      <c r="A21" s="132"/>
      <c r="B21" s="141"/>
      <c r="C21" s="128"/>
      <c r="D21" s="127"/>
      <c r="E21" s="139"/>
      <c r="F21" s="130"/>
    </row>
    <row r="22" spans="1:7" s="2" customFormat="1">
      <c r="A22" s="132"/>
      <c r="B22" s="140"/>
      <c r="C22" s="128"/>
      <c r="D22" s="127"/>
      <c r="E22" s="139"/>
      <c r="F22" s="130"/>
    </row>
    <row r="23" spans="1:7" s="2" customFormat="1">
      <c r="A23" s="120"/>
      <c r="B23" s="127"/>
      <c r="C23" s="128"/>
      <c r="D23" s="127"/>
      <c r="E23" s="129"/>
      <c r="F23" s="130"/>
    </row>
    <row r="24" spans="1:7" s="2" customFormat="1">
      <c r="A24" s="120"/>
      <c r="B24" s="127"/>
      <c r="C24" s="128"/>
      <c r="D24" s="127"/>
      <c r="E24" s="129"/>
      <c r="F24" s="130"/>
    </row>
    <row r="25" spans="1:7" s="2" customFormat="1">
      <c r="A25" s="120"/>
      <c r="B25" s="127"/>
      <c r="C25" s="128"/>
      <c r="D25" s="127"/>
      <c r="E25" s="129"/>
      <c r="F25" s="130"/>
    </row>
    <row r="26" spans="1:7" s="2" customFormat="1">
      <c r="A26" s="120"/>
      <c r="B26" s="127"/>
      <c r="C26" s="128"/>
      <c r="D26" s="127"/>
      <c r="E26" s="129"/>
      <c r="F26" s="130"/>
    </row>
    <row r="27" spans="1:7" s="2" customFormat="1">
      <c r="A27" s="120"/>
      <c r="B27" s="127"/>
      <c r="C27" s="128"/>
      <c r="D27" s="127"/>
      <c r="E27" s="129"/>
      <c r="F27" s="130"/>
    </row>
    <row r="28" spans="1:7" s="2" customFormat="1" hidden="1">
      <c r="A28" s="96"/>
      <c r="B28" s="101"/>
      <c r="C28" s="103"/>
      <c r="D28" s="101"/>
      <c r="E28" s="104"/>
      <c r="F28" s="102"/>
    </row>
    <row r="29" spans="1:7" ht="34.5" customHeight="1">
      <c r="A29" s="115" t="s">
        <v>268</v>
      </c>
      <c r="B29" s="116" t="s">
        <v>269</v>
      </c>
      <c r="C29" s="117">
        <f>C30+C31</f>
        <v>6</v>
      </c>
      <c r="D29" s="118" t="str">
        <f>IF(SUBTOTAL(3,C11:C28)=SUBTOTAL(103,C11:C28),'Summary and sign-off'!$A$48,'Summary and sign-off'!$A$49)</f>
        <v>Check - there are no hidden rows with data</v>
      </c>
      <c r="E29" s="155" t="str">
        <f>IF('Summary and sign-off'!F60='Summary and sign-off'!F54,'Summary and sign-off'!A52,'Summary and sign-off'!A50)</f>
        <v>Check - each entry provides sufficient information</v>
      </c>
      <c r="F29" s="155"/>
      <c r="G29" s="2"/>
    </row>
    <row r="30" spans="1:7" ht="25.5" customHeight="1">
      <c r="A30" s="55"/>
      <c r="B30" s="56" t="s">
        <v>100</v>
      </c>
      <c r="C30" s="57">
        <f>COUNTIF(C11:C28,'Summary and sign-off'!A45)</f>
        <v>3</v>
      </c>
      <c r="D30" s="14"/>
      <c r="E30" s="15"/>
      <c r="F30" s="16"/>
    </row>
    <row r="31" spans="1:7" ht="25.5" customHeight="1">
      <c r="A31" s="55"/>
      <c r="B31" s="56" t="s">
        <v>101</v>
      </c>
      <c r="C31" s="57">
        <f>COUNTIF(C11:C28,'Summary and sign-off'!A46)</f>
        <v>3</v>
      </c>
      <c r="D31" s="14"/>
      <c r="E31" s="15"/>
      <c r="F31" s="16"/>
    </row>
    <row r="32" spans="1:7">
      <c r="A32" s="17"/>
      <c r="B32" s="18"/>
      <c r="C32" s="17"/>
      <c r="D32" s="19"/>
      <c r="E32" s="19"/>
      <c r="F32" s="17"/>
    </row>
    <row r="33" spans="1:6">
      <c r="A33" s="18" t="s">
        <v>245</v>
      </c>
      <c r="B33" s="18"/>
      <c r="C33" s="18"/>
      <c r="D33" s="18"/>
      <c r="E33" s="18"/>
      <c r="F33" s="18"/>
    </row>
    <row r="34" spans="1:6" ht="12.6" customHeight="1">
      <c r="A34" s="20" t="s">
        <v>208</v>
      </c>
      <c r="B34" s="17"/>
      <c r="C34" s="17"/>
      <c r="D34" s="17"/>
      <c r="E34" s="17"/>
    </row>
    <row r="35" spans="1:6">
      <c r="A35" s="20" t="s">
        <v>82</v>
      </c>
      <c r="B35" s="19"/>
      <c r="C35" s="17"/>
      <c r="D35" s="17"/>
      <c r="E35" s="17"/>
      <c r="F35" s="17"/>
    </row>
    <row r="36" spans="1:6">
      <c r="A36" s="20" t="s">
        <v>270</v>
      </c>
      <c r="B36" s="21"/>
      <c r="C36" s="21"/>
      <c r="D36" s="21"/>
      <c r="E36" s="21"/>
      <c r="F36" s="21"/>
    </row>
    <row r="37" spans="1:6" ht="12.75" customHeight="1">
      <c r="A37" s="20" t="s">
        <v>271</v>
      </c>
      <c r="B37" s="17"/>
      <c r="C37" s="17"/>
      <c r="D37" s="17"/>
      <c r="E37" s="17"/>
      <c r="F37" s="17"/>
    </row>
    <row r="38" spans="1:6" ht="12.95" customHeight="1">
      <c r="A38" s="20" t="s">
        <v>272</v>
      </c>
      <c r="B38" s="17"/>
      <c r="C38" s="17"/>
      <c r="D38" s="17"/>
      <c r="E38" s="17"/>
      <c r="F38" s="17"/>
    </row>
    <row r="39" spans="1:6">
      <c r="A39" s="20" t="s">
        <v>273</v>
      </c>
      <c r="C39" s="17"/>
      <c r="D39" s="17"/>
      <c r="E39" s="17"/>
      <c r="F39" s="17"/>
    </row>
    <row r="40" spans="1:6" ht="12.75" customHeight="1">
      <c r="A40" s="20" t="s">
        <v>231</v>
      </c>
      <c r="B40" s="20"/>
      <c r="C40" s="22"/>
      <c r="D40" s="22"/>
      <c r="E40" s="22"/>
      <c r="F40" s="22"/>
    </row>
    <row r="41" spans="1:6" ht="12.75" customHeight="1">
      <c r="A41" s="20"/>
      <c r="B41" s="20"/>
      <c r="C41" s="22"/>
      <c r="D41" s="22"/>
      <c r="E41" s="22"/>
      <c r="F41" s="22"/>
    </row>
    <row r="42" spans="1:6" ht="12.75" hidden="1" customHeight="1">
      <c r="A42" s="20"/>
      <c r="B42" s="20"/>
      <c r="C42" s="22"/>
      <c r="D42" s="22"/>
      <c r="E42" s="22"/>
      <c r="F42" s="22"/>
    </row>
    <row r="45" spans="1:6" hidden="1">
      <c r="A45" s="18"/>
      <c r="B45" s="18"/>
      <c r="C45" s="18"/>
      <c r="D45" s="18"/>
      <c r="E45" s="18"/>
      <c r="F45" s="18"/>
    </row>
    <row r="46" spans="1:6" hidden="1">
      <c r="A46" s="18"/>
      <c r="B46" s="18"/>
      <c r="C46" s="18"/>
      <c r="D46" s="18"/>
      <c r="E46" s="18"/>
      <c r="F46" s="18"/>
    </row>
    <row r="47" spans="1:6" hidden="1">
      <c r="A47" s="18"/>
      <c r="B47" s="18"/>
      <c r="C47" s="18"/>
      <c r="D47" s="18"/>
      <c r="E47" s="18"/>
      <c r="F47" s="18"/>
    </row>
    <row r="48" spans="1:6" hidden="1">
      <c r="A48" s="18"/>
      <c r="B48" s="18"/>
      <c r="C48" s="18"/>
      <c r="D48" s="18"/>
      <c r="E48" s="18"/>
      <c r="F48" s="18"/>
    </row>
    <row r="49" spans="1:6" hidden="1">
      <c r="A49" s="18"/>
      <c r="B49" s="18"/>
      <c r="C49" s="18"/>
      <c r="D49" s="18"/>
      <c r="E49" s="18"/>
      <c r="F49" s="18"/>
    </row>
    <row r="50" spans="1:6"/>
    <row r="51" spans="1:6"/>
    <row r="52" spans="1:6"/>
    <row r="53" spans="1:6"/>
  </sheetData>
  <sheetProtection sheet="1" formatCells="0" insertRows="0" deleteRows="0"/>
  <dataConsolidate/>
  <mergeCells count="10">
    <mergeCell ref="E29:F29"/>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8"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7"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C11:C28</xm:sqref>
        </x14:dataValidation>
        <x14:dataValidation type="list" errorStyle="information" operator="greaterThan" allowBlank="1" showInputMessage="1" prompt="Provide specific $ value if possible" xr:uid="{00000000-0002-0000-0500-000003000000}">
          <x14:formula1>
            <xm:f>'Summary and sign-off'!$A$39:$A$44</xm:f>
          </x14:formula1>
          <xm:sqref>E11:E28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f12a4863-2e7e-439e-ac91-f44950423e7e">CX73TTN7C2TW-66804438-1343</_dlc_DocId>
    <_dlc_DocIdUrl xmlns="f12a4863-2e7e-439e-ac91-f44950423e7e">
      <Url>https://climatechangegovt.sharepoint.com/sites/Governance/_layouts/15/DocIdRedir.aspx?ID=CX73TTN7C2TW-66804438-1343</Url>
      <Description>CX73TTN7C2TW-66804438-1343</Description>
    </_dlc_DocIdUrl>
    <LegacyMetadata xmlns="b30672e7-690a-4c93-a50a-a028bc8f475d" xsi:nil="true"/>
    <OTModifiedBy xmlns="b30672e7-690a-4c93-a50a-a028bc8f475d" xsi:nil="true"/>
    <Activity xmlns="70761194-623b-4751-a0da-29ad6551f95e">Planning and Reporting</Activity>
    <Function xmlns="70761194-623b-4751-a0da-29ad6551f95e">Governance and Strategic Management</Function>
    <PraText1 xmlns="a9df0e0e-9b5b-47bc-81c1-d190dfb54f87" xsi:nil="true"/>
    <Year xmlns="70761194-623b-4751-a0da-29ad6551f95e" xsi:nil="true"/>
    <CategoryName xmlns="70761194-623b-4751-a0da-29ad6551f95e" xsi:nil="true"/>
    <CategoryValue xmlns="70761194-623b-4751-a0da-29ad6551f95e" xsi:nil="true"/>
    <AggregationStatus xmlns="a9df0e0e-9b5b-47bc-81c1-d190dfb54f87">Normal</AggregationStatus>
    <Narrative xmlns="a9df0e0e-9b5b-47bc-81c1-d190dfb54f87" xsi:nil="true"/>
    <PraText5 xmlns="a9df0e0e-9b5b-47bc-81c1-d190dfb54f87" xsi:nil="true"/>
    <PRAType xmlns="70761194-623b-4751-a0da-29ad6551f95e" xsi:nil="true"/>
    <PraDate3 xmlns="a9df0e0e-9b5b-47bc-81c1-d190dfb54f87" xsi:nil="true"/>
    <PraDateTrigger xmlns="a9df0e0e-9b5b-47bc-81c1-d190dfb54f87" xsi:nil="true"/>
    <Project xmlns="70761194-623b-4751-a0da-29ad6551f95e" xsi:nil="true"/>
    <PraText4 xmlns="a9df0e0e-9b5b-47bc-81c1-d190dfb54f87" xsi:nil="true"/>
    <Subactivity xmlns="70761194-623b-4751-a0da-29ad6551f95e" xsi:nil="true"/>
    <PraDateDisposal xmlns="a9df0e0e-9b5b-47bc-81c1-d190dfb54f87" xsi:nil="true"/>
    <PraDate2 xmlns="a9df0e0e-9b5b-47bc-81c1-d190dfb54f87" xsi:nil="true"/>
    <Category xmlns="70761194-623b-4751-a0da-29ad6551f95e" xsi:nil="true"/>
    <PraText3 xmlns="a9df0e0e-9b5b-47bc-81c1-d190dfb54f87" xsi:nil="true"/>
    <DocumentType xmlns="02bffcbe-7cf8-467d-a91b-a3e0dbcae01e" xsi:nil="true"/>
    <AggregationNarrative xmlns="70761194-623b-4751-a0da-29ad6551f95e" xsi:nil="true"/>
    <Case xmlns="70761194-623b-4751-a0da-29ad6551f95e">NA</Case>
    <OTDocID xmlns="b30672e7-690a-4c93-a50a-a028bc8f475d" xsi:nil="true"/>
    <OTCreatedBy xmlns="b30672e7-690a-4c93-a50a-a028bc8f475d" xsi:nil="true"/>
    <PraDate1 xmlns="a9df0e0e-9b5b-47bc-81c1-d190dfb54f87" xsi:nil="true"/>
    <PraText2 xmlns="a9df0e0e-9b5b-47bc-81c1-d190dfb54f87" xsi:nil="true"/>
    <lcf76f155ced4ddcb4097134ff3c332f xmlns="04e1bcbe-cb8b-4847-8cd0-d70d65ebef14">
      <Terms xmlns="http://schemas.microsoft.com/office/infopath/2007/PartnerControls"/>
    </lcf76f155ced4ddcb4097134ff3c332f>
    <TaxCatchAll xmlns="f12a4863-2e7e-439e-ac91-f44950423e7e" xsi:nil="true"/>
    <SharedWithUsers xmlns="f12a4863-2e7e-439e-ac91-f44950423e7e">
      <UserInfo>
        <DisplayName>Ken Smart</DisplayName>
        <AccountId>87</AccountId>
        <AccountType/>
      </UserInfo>
      <UserInfo>
        <DisplayName>Nehalkumar patel</DisplayName>
        <AccountId>157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Word" ma:contentTypeID="0x01010030ACD51CCDE8E24CB1E8E8993A5369C700B8E86C5E0033394882AE212DC5FE340E" ma:contentTypeVersion="48" ma:contentTypeDescription="Create a new document." ma:contentTypeScope="" ma:versionID="bec105975a30194713292165f5449e3a">
  <xsd:schema xmlns:xsd="http://www.w3.org/2001/XMLSchema" xmlns:xs="http://www.w3.org/2001/XMLSchema" xmlns:p="http://schemas.microsoft.com/office/2006/metadata/properties" xmlns:ns2="02bffcbe-7cf8-467d-a91b-a3e0dbcae01e" xmlns:ns3="a9df0e0e-9b5b-47bc-81c1-d190dfb54f87" xmlns:ns4="b30672e7-690a-4c93-a50a-a028bc8f475d" xmlns:ns5="70761194-623b-4751-a0da-29ad6551f95e" xmlns:ns6="04e1bcbe-cb8b-4847-8cd0-d70d65ebef14" xmlns:ns7="f12a4863-2e7e-439e-ac91-f44950423e7e" targetNamespace="http://schemas.microsoft.com/office/2006/metadata/properties" ma:root="true" ma:fieldsID="a9b7f668b92b456765c6dd94ec01f036" ns2:_="" ns3:_="" ns4:_="" ns5:_="" ns6:_="" ns7:_="">
    <xsd:import namespace="02bffcbe-7cf8-467d-a91b-a3e0dbcae01e"/>
    <xsd:import namespace="a9df0e0e-9b5b-47bc-81c1-d190dfb54f87"/>
    <xsd:import namespace="b30672e7-690a-4c93-a50a-a028bc8f475d"/>
    <xsd:import namespace="70761194-623b-4751-a0da-29ad6551f95e"/>
    <xsd:import namespace="04e1bcbe-cb8b-4847-8cd0-d70d65ebef14"/>
    <xsd:import namespace="f12a4863-2e7e-439e-ac91-f44950423e7e"/>
    <xsd:element name="properties">
      <xsd:complexType>
        <xsd:sequence>
          <xsd:element name="documentManagement">
            <xsd:complexType>
              <xsd:all>
                <xsd:element ref="ns2:DocumentType" minOccurs="0"/>
                <xsd:element ref="ns3:Narrative" minOccurs="0"/>
                <xsd:element ref="ns4:OTDocID" minOccurs="0"/>
                <xsd:element ref="ns4:OTModifiedBy" minOccurs="0"/>
                <xsd:element ref="ns4:LegacyMetadata" minOccurs="0"/>
                <xsd:element ref="ns4:OTCreatedBy" minOccurs="0"/>
                <xsd:element ref="ns3:PraText3" minOccurs="0"/>
                <xsd:element ref="ns3:PraText4" minOccurs="0"/>
                <xsd:element ref="ns3:PraText5" minOccurs="0"/>
                <xsd:element ref="ns3:PraDate1" minOccurs="0"/>
                <xsd:element ref="ns3:PraDate2" minOccurs="0"/>
                <xsd:element ref="ns3:PraDate3" minOccurs="0"/>
                <xsd:element ref="ns3:PraDateTrigger" minOccurs="0"/>
                <xsd:element ref="ns3:PraDateDisposal" minOccurs="0"/>
                <xsd:element ref="ns5:Activity" minOccurs="0"/>
                <xsd:element ref="ns5:Function" minOccurs="0"/>
                <xsd:element ref="ns5:Subactivity" minOccurs="0"/>
                <xsd:element ref="ns5:Year" minOccurs="0"/>
                <xsd:element ref="ns5:Project" minOccurs="0"/>
                <xsd:element ref="ns5:AggregationNarrative" minOccurs="0"/>
                <xsd:element ref="ns5:Case" minOccurs="0"/>
                <xsd:element ref="ns5:CategoryName" minOccurs="0"/>
                <xsd:element ref="ns5:CategoryValue" minOccurs="0"/>
                <xsd:element ref="ns5:Category" minOccurs="0"/>
                <xsd:element ref="ns3:PraText1" minOccurs="0"/>
                <xsd:element ref="ns3:PraText2" minOccurs="0"/>
                <xsd:element ref="ns5:PRAType" minOccurs="0"/>
                <xsd:element ref="ns3:AggregationStatus" minOccurs="0"/>
                <xsd:element ref="ns6:MediaServiceMetadata" minOccurs="0"/>
                <xsd:element ref="ns6:MediaServiceFastMetadata" minOccurs="0"/>
                <xsd:element ref="ns6:MediaServiceAutoKeyPoints" minOccurs="0"/>
                <xsd:element ref="ns6:MediaServiceKeyPoints" minOccurs="0"/>
                <xsd:element ref="ns7:_dlc_DocId" minOccurs="0"/>
                <xsd:element ref="ns7:_dlc_DocIdUrl" minOccurs="0"/>
                <xsd:element ref="ns7:_dlc_DocIdPersistId" minOccurs="0"/>
                <xsd:element ref="ns6:MediaServiceAutoTags" minOccurs="0"/>
                <xsd:element ref="ns6:MediaServiceOCR" minOccurs="0"/>
                <xsd:element ref="ns6:MediaServiceGenerationTime" minOccurs="0"/>
                <xsd:element ref="ns6:MediaServiceEventHashCode" minOccurs="0"/>
                <xsd:element ref="ns6:MediaServiceDateTaken" minOccurs="0"/>
                <xsd:element ref="ns6:MediaServiceLocation" minOccurs="0"/>
                <xsd:element ref="ns6:lcf76f155ced4ddcb4097134ff3c332f" minOccurs="0"/>
                <xsd:element ref="ns7:TaxCatchAll" minOccurs="0"/>
                <xsd:element ref="ns7:SharedWithUsers" minOccurs="0"/>
                <xsd:element ref="ns7:SharedWithDetails" minOccurs="0"/>
                <xsd:element ref="ns6: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bffcbe-7cf8-467d-a91b-a3e0dbcae01e" elementFormDefault="qualified">
    <xsd:import namespace="http://schemas.microsoft.com/office/2006/documentManagement/types"/>
    <xsd:import namespace="http://schemas.microsoft.com/office/infopath/2007/PartnerControls"/>
    <xsd:element name="DocumentType" ma:index="8" nillable="true" ma:displayName="Document Type" ma:description="Specify the document type to help refine search and to classify the document" ma:format="Dropdown" ma:internalName="DocumentType" ma:readOnly="false">
      <xsd:simpleType>
        <xsd:restriction base="dms:Choice">
          <xsd:enumeration value="APPLICATION, certificate, consent related"/>
          <xsd:enumeration value="CONTRACT, Variation, Agreement"/>
          <xsd:enumeration value="CORRESPONDENCE, Memo, Filenote, Email"/>
          <xsd:enumeration value="DRAWING, Plan, Map"/>
          <xsd:enumeration value="EMPLOYMENT related"/>
          <xsd:enumeration value="FINANCIAL related"/>
          <xsd:enumeration value="KNOWLEDGE article"/>
          <xsd:enumeration value="MEETING related"/>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schema>
  <xsd:schema xmlns:xsd="http://www.w3.org/2001/XMLSchema" xmlns:xs="http://www.w3.org/2001/XMLSchema" xmlns:dms="http://schemas.microsoft.com/office/2006/documentManagement/types" xmlns:pc="http://schemas.microsoft.com/office/infopath/2007/PartnerControls" targetNamespace="a9df0e0e-9b5b-47bc-81c1-d190dfb54f87" elementFormDefault="qualified">
    <xsd:import namespace="http://schemas.microsoft.com/office/2006/documentManagement/types"/>
    <xsd:import namespace="http://schemas.microsoft.com/office/infopath/2007/PartnerControls"/>
    <xsd:element name="Narrative" ma:index="9" nillable="true" ma:displayName="Narrative" ma:internalName="Narrative0" ma:readOnly="false">
      <xsd:simpleType>
        <xsd:restriction base="dms:Note">
          <xsd:maxLength value="255"/>
        </xsd:restriction>
      </xsd:simpleType>
    </xsd:element>
    <xsd:element name="PraText3" ma:index="14" nillable="true" ma:displayName="PRA Text 3" ma:hidden="true" ma:internalName="PraText30" ma:readOnly="false">
      <xsd:simpleType>
        <xsd:restriction base="dms:Text">
          <xsd:maxLength value="255"/>
        </xsd:restriction>
      </xsd:simpleType>
    </xsd:element>
    <xsd:element name="PraText4" ma:index="15" nillable="true" ma:displayName="PRA Text 4" ma:hidden="true" ma:internalName="PraText40" ma:readOnly="false">
      <xsd:simpleType>
        <xsd:restriction base="dms:Text">
          <xsd:maxLength value="255"/>
        </xsd:restriction>
      </xsd:simpleType>
    </xsd:element>
    <xsd:element name="PraText5" ma:index="16" nillable="true" ma:displayName="PRA Text 5" ma:hidden="true" ma:internalName="PraText50" ma:readOnly="false">
      <xsd:simpleType>
        <xsd:restriction base="dms:Text">
          <xsd:maxLength value="255"/>
        </xsd:restriction>
      </xsd:simpleType>
    </xsd:element>
    <xsd:element name="PraDate1" ma:index="17" nillable="true" ma:displayName="PRA Date 1" ma:format="DateTime" ma:hidden="true" ma:internalName="PraDate1" ma:readOnly="false">
      <xsd:simpleType>
        <xsd:restriction base="dms:DateTime"/>
      </xsd:simpleType>
    </xsd:element>
    <xsd:element name="PraDate2" ma:index="18" nillable="true" ma:displayName="PRA Date 2" ma:format="DateTime" ma:hidden="true" ma:internalName="PraDate2" ma:readOnly="false">
      <xsd:simpleType>
        <xsd:restriction base="dms:DateTime"/>
      </xsd:simpleType>
    </xsd:element>
    <xsd:element name="PraDate3" ma:index="19" nillable="true" ma:displayName="PRA Date 3" ma:format="DateTime" ma:hidden="true" ma:internalName="PraDate3" ma:readOnly="false">
      <xsd:simpleType>
        <xsd:restriction base="dms:DateTime"/>
      </xsd:simpleType>
    </xsd:element>
    <xsd:element name="PraDateTrigger" ma:index="20" nillable="true" ma:displayName="PRA Date Trigger" ma:format="DateTime" ma:hidden="true" ma:internalName="PraDateTrigger" ma:readOnly="false">
      <xsd:simpleType>
        <xsd:restriction base="dms:DateTime"/>
      </xsd:simpleType>
    </xsd:element>
    <xsd:element name="PraDateDisposal" ma:index="21" nillable="true" ma:displayName="PRA Date Disposal" ma:format="DateTime" ma:hidden="true" ma:internalName="PraDateDisposal0" ma:readOnly="false">
      <xsd:simpleType>
        <xsd:restriction base="dms:DateTime"/>
      </xsd:simpleType>
    </xsd:element>
    <xsd:element name="PraText1" ma:index="32" nillable="true" ma:displayName="PRA Text 1" ma:hidden="true" ma:internalName="PraText10" ma:readOnly="false">
      <xsd:simpleType>
        <xsd:restriction base="dms:Text">
          <xsd:maxLength value="255"/>
        </xsd:restriction>
      </xsd:simpleType>
    </xsd:element>
    <xsd:element name="PraText2" ma:index="33" nillable="true" ma:displayName="PRA Text 2" ma:hidden="true" ma:internalName="PraText20" ma:readOnly="false">
      <xsd:simpleType>
        <xsd:restriction base="dms:Text">
          <xsd:maxLength value="255"/>
        </xsd:restriction>
      </xsd:simpleType>
    </xsd:element>
    <xsd:element name="AggregationStatus" ma:index="35" nillable="true" ma:displayName="Aggregation Status" ma:default="Normal" ma:format="Dropdown" ma:hidden="true" ma:internalName="AggregationStatus0"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schema>
  <xsd:schema xmlns:xsd="http://www.w3.org/2001/XMLSchema" xmlns:xs="http://www.w3.org/2001/XMLSchema" xmlns:dms="http://schemas.microsoft.com/office/2006/documentManagement/types" xmlns:pc="http://schemas.microsoft.com/office/infopath/2007/PartnerControls" targetNamespace="b30672e7-690a-4c93-a50a-a028bc8f475d" elementFormDefault="qualified">
    <xsd:import namespace="http://schemas.microsoft.com/office/2006/documentManagement/types"/>
    <xsd:import namespace="http://schemas.microsoft.com/office/infopath/2007/PartnerControls"/>
    <xsd:element name="OTDocID" ma:index="10" nillable="true" ma:displayName="OTDocID" ma:internalName="OTDocID" ma:readOnly="false">
      <xsd:simpleType>
        <xsd:restriction base="dms:Text">
          <xsd:maxLength value="255"/>
        </xsd:restriction>
      </xsd:simpleType>
    </xsd:element>
    <xsd:element name="OTModifiedBy" ma:index="11" nillable="true" ma:displayName="OTModifiedBy" ma:internalName="OTModifiedBy" ma:readOnly="false">
      <xsd:simpleType>
        <xsd:restriction base="dms:Text">
          <xsd:maxLength value="255"/>
        </xsd:restriction>
      </xsd:simpleType>
    </xsd:element>
    <xsd:element name="LegacyMetadata" ma:index="12" nillable="true" ma:displayName="LegacyMetadata" ma:internalName="LegacyMetadata">
      <xsd:simpleType>
        <xsd:restriction base="dms:Note"/>
      </xsd:simpleType>
    </xsd:element>
    <xsd:element name="OTCreatedBy" ma:index="13" nillable="true" ma:displayName="OTCreatedBy" ma:internalName="OTCreatedB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0761194-623b-4751-a0da-29ad6551f95e" elementFormDefault="qualified">
    <xsd:import namespace="http://schemas.microsoft.com/office/2006/documentManagement/types"/>
    <xsd:import namespace="http://schemas.microsoft.com/office/infopath/2007/PartnerControls"/>
    <xsd:element name="Activity" ma:index="22" nillable="true" ma:displayName="Activity" ma:default="Planning and Reporting" ma:format="Dropdown" ma:internalName="Activity">
      <xsd:simpleType>
        <xsd:union memberTypes="dms:Text">
          <xsd:simpleType>
            <xsd:restriction base="dms:Choice">
              <xsd:enumeration value="Planning and Reporting"/>
            </xsd:restriction>
          </xsd:simpleType>
        </xsd:union>
      </xsd:simpleType>
    </xsd:element>
    <xsd:element name="Function" ma:index="23" nillable="true" ma:displayName="Function" ma:default="Governance and Strategic Management" ma:format="Dropdown" ma:hidden="true" ma:internalName="Function" ma:readOnly="false">
      <xsd:simpleType>
        <xsd:union memberTypes="dms:Text">
          <xsd:simpleType>
            <xsd:restriction base="dms:Choice">
              <xsd:enumeration value="Governance and Strategic Management"/>
            </xsd:restriction>
          </xsd:simpleType>
        </xsd:union>
      </xsd:simpleType>
    </xsd:element>
    <xsd:element name="Subactivity" ma:index="24" nillable="true" ma:displayName="Subactivity" ma:format="Dropdown" ma:internalName="Subactivity">
      <xsd:simpleType>
        <xsd:union memberTypes="dms:Text">
          <xsd:simpleType>
            <xsd:restriction base="dms:Choice">
              <xsd:enumeration value="Annual Report"/>
              <xsd:enumeration value="Budget Bid"/>
              <xsd:enumeration value="KPIs"/>
              <xsd:enumeration value="SOI"/>
              <xsd:enumeration value="SPE"/>
            </xsd:restriction>
          </xsd:simpleType>
        </xsd:union>
      </xsd:simpleType>
    </xsd:element>
    <xsd:element name="Year" ma:index="25" nillable="true" ma:displayName="Year" ma:format="Dropdown" ma:hidden="true" ma:internalName="Year" ma:readOnly="false">
      <xsd:simpleType>
        <xsd:restriction base="dms:Choice">
          <xsd:enumeration value="2019"/>
          <xsd:enumeration value="2020"/>
          <xsd:enumeration value="2021"/>
          <xsd:enumeration value="2022"/>
          <xsd:enumeration value="2023"/>
        </xsd:restriction>
      </xsd:simpleType>
    </xsd:element>
    <xsd:element name="Project" ma:index="26" nillable="true" ma:displayName="Project" ma:hidden="true" ma:internalName="Project" ma:readOnly="false">
      <xsd:simpleType>
        <xsd:restriction base="dms:Text">
          <xsd:maxLength value="255"/>
        </xsd:restriction>
      </xsd:simpleType>
    </xsd:element>
    <xsd:element name="AggregationNarrative" ma:index="27" nillable="true" ma:displayName="Aggregation Narrative" ma:hidden="true" ma:internalName="AggregationNarrative" ma:readOnly="false">
      <xsd:simpleType>
        <xsd:restriction base="dms:Text">
          <xsd:maxLength value="255"/>
        </xsd:restriction>
      </xsd:simpleType>
    </xsd:element>
    <xsd:element name="Case" ma:index="28" nillable="true" ma:displayName="Case" ma:default="NA" ma:format="Dropdown" ma:hidden="true" ma:internalName="Case" ma:readOnly="false">
      <xsd:simpleType>
        <xsd:restriction base="dms:Choice">
          <xsd:enumeration value="NA"/>
        </xsd:restriction>
      </xsd:simpleType>
    </xsd:element>
    <xsd:element name="CategoryName" ma:index="29" nillable="true" ma:displayName="Category Name" ma:hidden="true" ma:internalName="CategoryName" ma:readOnly="false">
      <xsd:simpleType>
        <xsd:restriction base="dms:Text">
          <xsd:maxLength value="255"/>
        </xsd:restriction>
      </xsd:simpleType>
    </xsd:element>
    <xsd:element name="CategoryValue" ma:index="30" nillable="true" ma:displayName="Category Value" ma:format="Dropdown" ma:internalName="CategoryValue">
      <xsd:simpleType>
        <xsd:union memberTypes="dms:Text">
          <xsd:simpleType>
            <xsd:restriction base="dms:Choice">
              <xsd:enumeration value="FY 19-20"/>
              <xsd:enumeration value="FY 20-21"/>
            </xsd:restriction>
          </xsd:simpleType>
        </xsd:union>
      </xsd:simpleType>
    </xsd:element>
    <xsd:element name="Category" ma:index="31" nillable="true" ma:displayName="Category" ma:hidden="true" ma:internalName="Category" ma:readOnly="false">
      <xsd:simpleType>
        <xsd:restriction base="dms:Text">
          <xsd:maxLength value="255"/>
        </xsd:restriction>
      </xsd:simpleType>
    </xsd:element>
    <xsd:element name="PRAType" ma:index="34" nillable="true" ma:displayName="PRA Type" ma:hidden="true" ma:internalName="PRATyp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e1bcbe-cb8b-4847-8cd0-d70d65ebef14" elementFormDefault="qualified">
    <xsd:import namespace="http://schemas.microsoft.com/office/2006/documentManagement/types"/>
    <xsd:import namespace="http://schemas.microsoft.com/office/infopath/2007/PartnerControls"/>
    <xsd:element name="MediaServiceMetadata" ma:index="36" nillable="true" ma:displayName="MediaServiceMetadata" ma:hidden="true" ma:internalName="MediaServiceMetadata" ma:readOnly="true">
      <xsd:simpleType>
        <xsd:restriction base="dms:Note"/>
      </xsd:simpleType>
    </xsd:element>
    <xsd:element name="MediaServiceFastMetadata" ma:index="37" nillable="true" ma:displayName="MediaServiceFastMetadata" ma:hidden="true" ma:internalName="MediaServiceFastMetadata" ma:readOnly="true">
      <xsd:simpleType>
        <xsd:restriction base="dms:Note"/>
      </xsd:simpleType>
    </xsd:element>
    <xsd:element name="MediaServiceAutoKeyPoints" ma:index="38" nillable="true" ma:displayName="MediaServiceAutoKeyPoints" ma:hidden="true" ma:internalName="MediaServiceAutoKeyPoints" ma:readOnly="true">
      <xsd:simpleType>
        <xsd:restriction base="dms:Note"/>
      </xsd:simpleType>
    </xsd:element>
    <xsd:element name="MediaServiceKeyPoints" ma:index="39" nillable="true" ma:displayName="KeyPoints" ma:internalName="MediaServiceKeyPoints" ma:readOnly="true">
      <xsd:simpleType>
        <xsd:restriction base="dms:Note">
          <xsd:maxLength value="255"/>
        </xsd:restriction>
      </xsd:simpleType>
    </xsd:element>
    <xsd:element name="MediaServiceAutoTags" ma:index="43" nillable="true" ma:displayName="Tags" ma:internalName="MediaServiceAutoTags" ma:readOnly="true">
      <xsd:simpleType>
        <xsd:restriction base="dms:Text"/>
      </xsd:simpleType>
    </xsd:element>
    <xsd:element name="MediaServiceOCR" ma:index="44" nillable="true" ma:displayName="Extracted Text" ma:internalName="MediaServiceOCR" ma:readOnly="true">
      <xsd:simpleType>
        <xsd:restriction base="dms:Note">
          <xsd:maxLength value="255"/>
        </xsd:restriction>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EventHashCode" ma:index="46" nillable="true" ma:displayName="MediaServiceEventHashCode" ma:hidden="true" ma:internalName="MediaServiceEventHashCode" ma:readOnly="true">
      <xsd:simpleType>
        <xsd:restriction base="dms:Text"/>
      </xsd:simpleType>
    </xsd:element>
    <xsd:element name="MediaServiceDateTaken" ma:index="47" nillable="true" ma:displayName="MediaServiceDateTaken" ma:hidden="true" ma:internalName="MediaServiceDateTaken" ma:readOnly="true">
      <xsd:simpleType>
        <xsd:restriction base="dms:Text"/>
      </xsd:simpleType>
    </xsd:element>
    <xsd:element name="MediaServiceLocation" ma:index="48" nillable="true" ma:displayName="Location" ma:internalName="MediaServiceLocation" ma:readOnly="true">
      <xsd:simpleType>
        <xsd:restriction base="dms:Text"/>
      </xsd:simpleType>
    </xsd:element>
    <xsd:element name="lcf76f155ced4ddcb4097134ff3c332f" ma:index="50" nillable="true" ma:taxonomy="true" ma:internalName="lcf76f155ced4ddcb4097134ff3c332f" ma:taxonomyFieldName="MediaServiceImageTags" ma:displayName="Image Tags" ma:readOnly="false" ma:fieldId="{5cf76f15-5ced-4ddc-b409-7134ff3c332f}" ma:taxonomyMulti="true" ma:sspId="c284cdd8-0240-42f9-af2b-4d59cbd29a8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2a4863-2e7e-439e-ac91-f44950423e7e" elementFormDefault="qualified">
    <xsd:import namespace="http://schemas.microsoft.com/office/2006/documentManagement/types"/>
    <xsd:import namespace="http://schemas.microsoft.com/office/infopath/2007/PartnerControls"/>
    <xsd:element name="_dlc_DocId" ma:index="40" nillable="true" ma:displayName="Document ID Value" ma:description="The value of the document ID assigned to this item." ma:internalName="_dlc_DocId" ma:readOnly="true">
      <xsd:simpleType>
        <xsd:restriction base="dms:Text"/>
      </xsd:simpleType>
    </xsd:element>
    <xsd:element name="_dlc_DocIdUrl" ma:index="4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2" nillable="true" ma:displayName="Persist ID" ma:description="Keep ID on add." ma:hidden="true" ma:internalName="_dlc_DocIdPersistId" ma:readOnly="true">
      <xsd:simpleType>
        <xsd:restriction base="dms:Boolean"/>
      </xsd:simpleType>
    </xsd:element>
    <xsd:element name="TaxCatchAll" ma:index="51" nillable="true" ma:displayName="Taxonomy Catch All Column" ma:hidden="true" ma:list="{43f35760-3112-496a-a500-77c902a4f613}" ma:internalName="TaxCatchAll" ma:showField="CatchAllData" ma:web="f12a4863-2e7e-439e-ac91-f44950423e7e">
      <xsd:complexType>
        <xsd:complexContent>
          <xsd:extension base="dms:MultiChoiceLookup">
            <xsd:sequence>
              <xsd:element name="Value" type="dms:Lookup" maxOccurs="unbounded" minOccurs="0" nillable="true"/>
            </xsd:sequence>
          </xsd:extension>
        </xsd:complexContent>
      </xsd:complexType>
    </xsd:element>
    <xsd:element name="SharedWithUsers" ma:index="5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file>

<file path=customXml/itemProps2.xml><?xml version="1.0" encoding="utf-8"?>
<ds:datastoreItem xmlns:ds="http://schemas.openxmlformats.org/officeDocument/2006/customXml" ds:itemID="{F579D7F4-D0D7-4BCB-BBEA-E7C37A64913E}"/>
</file>

<file path=customXml/itemProps3.xml><?xml version="1.0" encoding="utf-8"?>
<ds:datastoreItem xmlns:ds="http://schemas.openxmlformats.org/officeDocument/2006/customXml" ds:itemID="{26E343FF-574A-4927-8F17-8A6109AB95D2}"/>
</file>

<file path=customXml/itemProps4.xml><?xml version="1.0" encoding="utf-8"?>
<ds:datastoreItem xmlns:ds="http://schemas.openxmlformats.org/officeDocument/2006/customXml" ds:itemID="{6C6A401E-B983-48F3-ADF0-8594D7EE483B}"/>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Anne Jonathan</cp:lastModifiedBy>
  <cp:revision/>
  <dcterms:created xsi:type="dcterms:W3CDTF">2010-10-17T20:59:02Z</dcterms:created>
  <dcterms:modified xsi:type="dcterms:W3CDTF">2023-07-31T06:13:38Z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0x01010030ACD51CCDE8E24CB1E8E8993A5369C700B8E86C5E0033394882AE212DC5FE340E</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c7a3d6e7-e734-4c53-a57d-58ede6a859af</vt:lpwstr>
  </property>
  <property fmtid="{D5CDD505-2E9C-101B-9397-08002B2CF9AE}" pid="10" name="SharedWithUsers">
    <vt:lpwstr>87;#Ken Smart;#157;#Nehalkumar patel</vt:lpwstr>
  </property>
  <property fmtid="{D5CDD505-2E9C-101B-9397-08002B2CF9AE}" pid="11" name="MediaServiceImageTags">
    <vt:lpwstr/>
  </property>
</Properties>
</file>